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ttps://drakeedu.sharepoint.com/sites/dept-sparc/Shared Documents/Website/"/>
    </mc:Choice>
  </mc:AlternateContent>
  <bookViews>
    <workbookView xWindow="0" yWindow="0" windowWidth="14380" windowHeight="4190" tabRatio="5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Sheet1!$A$2:$I$24</definedName>
    <definedName name="_xlnm.Print_Titles" localSheetId="0">Sheet1!#REF!</definedName>
  </definedNames>
  <calcPr calcId="162913" concurrentCalc="0"/>
</workbook>
</file>

<file path=xl/calcChain.xml><?xml version="1.0" encoding="utf-8"?>
<calcChain xmlns="http://schemas.openxmlformats.org/spreadsheetml/2006/main">
  <c r="C8" i="1" l="1"/>
  <c r="D8" i="1"/>
  <c r="E8" i="1"/>
  <c r="F8" i="1"/>
  <c r="F9" i="1"/>
  <c r="E9" i="1"/>
  <c r="D9" i="1"/>
  <c r="C9" i="1"/>
  <c r="B9" i="1"/>
  <c r="B4" i="1"/>
  <c r="C4" i="1"/>
  <c r="B5" i="1"/>
  <c r="C5" i="1"/>
  <c r="C6" i="1"/>
  <c r="C12" i="1"/>
  <c r="C20" i="1"/>
  <c r="C22" i="1"/>
  <c r="D4" i="1"/>
  <c r="D5" i="1"/>
  <c r="D6" i="1"/>
  <c r="D12" i="1"/>
  <c r="D20" i="1"/>
  <c r="D22" i="1"/>
  <c r="E4" i="1"/>
  <c r="E5" i="1"/>
  <c r="E6" i="1"/>
  <c r="E12" i="1"/>
  <c r="E20" i="1"/>
  <c r="E22" i="1"/>
  <c r="F4" i="1"/>
  <c r="F5" i="1"/>
  <c r="F6" i="1"/>
  <c r="F12" i="1"/>
  <c r="F20" i="1"/>
  <c r="F22" i="1"/>
  <c r="B6" i="1"/>
  <c r="B12" i="1"/>
  <c r="B20" i="1"/>
  <c r="B22" i="1"/>
  <c r="G9" i="1"/>
  <c r="G20" i="1"/>
  <c r="G8" i="1"/>
  <c r="G6" i="1"/>
  <c r="G11" i="1"/>
  <c r="G13" i="1"/>
  <c r="G14" i="1"/>
  <c r="G15" i="1"/>
  <c r="G16" i="1"/>
  <c r="G17" i="1"/>
  <c r="G18" i="1"/>
  <c r="G12" i="1"/>
  <c r="G5" i="1"/>
  <c r="B24" i="1"/>
  <c r="C24" i="1"/>
  <c r="G4" i="1"/>
  <c r="E24" i="1"/>
  <c r="D24" i="1"/>
  <c r="G22" i="1"/>
  <c r="F24" i="1"/>
  <c r="G24" i="1"/>
</calcChain>
</file>

<file path=xl/sharedStrings.xml><?xml version="1.0" encoding="utf-8"?>
<sst xmlns="http://schemas.openxmlformats.org/spreadsheetml/2006/main" count="33" uniqueCount="30">
  <si>
    <t>Year 1</t>
  </si>
  <si>
    <t>Year 2</t>
  </si>
  <si>
    <t>Year 3</t>
  </si>
  <si>
    <t>Year 4</t>
  </si>
  <si>
    <t>Year 5</t>
  </si>
  <si>
    <t>Travel</t>
  </si>
  <si>
    <t>Total</t>
  </si>
  <si>
    <t>Supplies</t>
  </si>
  <si>
    <t>Direct Costs</t>
  </si>
  <si>
    <t>Consulant</t>
  </si>
  <si>
    <t>Other</t>
  </si>
  <si>
    <t>Base Salaries</t>
  </si>
  <si>
    <t xml:space="preserve">faculty member working 2 months per </t>
  </si>
  <si>
    <t>each subsequent year.</t>
  </si>
  <si>
    <t>Joe Faculty</t>
  </si>
  <si>
    <t>John Faculty</t>
  </si>
  <si>
    <t>The above sample reflects a 9 month</t>
  </si>
  <si>
    <t>Undergraduate Students</t>
  </si>
  <si>
    <t>Equipment &gt; $5,000</t>
  </si>
  <si>
    <t>Sample Budget Worksheet</t>
    <phoneticPr fontId="0" type="noConversion"/>
  </si>
  <si>
    <t>Deb Post Doc</t>
    <phoneticPr fontId="0" type="noConversion"/>
  </si>
  <si>
    <t>Deb Post Doc</t>
    <phoneticPr fontId="0" type="noConversion"/>
  </si>
  <si>
    <t>summer with an estimated 2% pay increase</t>
  </si>
  <si>
    <t>Indirect Costs (36.7%)</t>
  </si>
  <si>
    <t>Fringe Benefits (P/T Rate) 7.7%</t>
  </si>
  <si>
    <t>Fringe Benefits (F/T Rate) 21.2%</t>
  </si>
  <si>
    <t>Fringe Benefits, (FICA Only) 7.65%</t>
  </si>
  <si>
    <t>https://www.drake.edu/hr-internal/studentemploymenttoolkit/</t>
  </si>
  <si>
    <t xml:space="preserve">For information on the hiring process, guidelines on student worker classification and compensation, and the approval process of online timesheets refer to the Student Employment Toolkit. </t>
  </si>
  <si>
    <t>Fringe benefits on summer salaries and overloads are calculated at 7.7%. Fringe benefits on student wages are calculated at 7.65% when not enrolled in classes. Fringe benefits on full-time employees are calculated at 21.2%.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</si>
</sst>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.00"/>
    <numFmt numFmtId="166" formatCode="_(* #,##0_);_(* \(#,##0\);_(* &quot;-&quot;??_);_(@_)"/>
  </numFmts>
  <fonts count="7" x14ac:knownFonts="1">
    <font>
      <sz val="10"/>
      <name val="Verdana"/>
    </font>
    <font>
      <b/>
      <sz val="10"/>
      <name val="Verdana"/>
    </font>
    <font>
      <sz val="10"/>
      <name val="Verdana"/>
      <family val="2"/>
    </font>
    <font>
      <u/>
      <sz val="10"/>
      <color indexed="12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b/>
      <u/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164" fontId="0" fillId="0" borderId="0" xfId="0" applyNumberFormat="1"/>
    <xf numFmtId="0" fontId="2" fillId="0" borderId="0" xfId="0" applyFont="1"/>
    <xf numFmtId="0" fontId="4" fillId="0" borderId="0" xfId="0" applyFont="1"/>
    <xf numFmtId="3" fontId="0" fillId="0" borderId="0" xfId="0" applyNumberFormat="1"/>
    <xf numFmtId="3" fontId="4" fillId="0" borderId="0" xfId="0" applyNumberFormat="1" applyFont="1"/>
    <xf numFmtId="0" fontId="0" fillId="0" borderId="0" xfId="0" applyFill="1"/>
    <xf numFmtId="164" fontId="0" fillId="0" borderId="0" xfId="0" applyNumberFormat="1" applyFill="1"/>
    <xf numFmtId="0" fontId="5" fillId="0" borderId="0" xfId="0" applyFont="1"/>
    <xf numFmtId="0" fontId="6" fillId="2" borderId="1" xfId="0" applyFont="1" applyFill="1" applyBorder="1"/>
    <xf numFmtId="0" fontId="0" fillId="2" borderId="2" xfId="0" applyFill="1" applyBorder="1"/>
    <xf numFmtId="0" fontId="2" fillId="2" borderId="3" xfId="0" applyFont="1" applyFill="1" applyBorder="1"/>
    <xf numFmtId="0" fontId="0" fillId="2" borderId="4" xfId="0" applyFill="1" applyBorder="1"/>
    <xf numFmtId="0" fontId="2" fillId="3" borderId="1" xfId="0" applyFont="1" applyFill="1" applyBorder="1"/>
    <xf numFmtId="164" fontId="0" fillId="3" borderId="5" xfId="0" applyNumberFormat="1" applyFill="1" applyBorder="1"/>
    <xf numFmtId="164" fontId="0" fillId="3" borderId="2" xfId="0" applyNumberFormat="1" applyFill="1" applyBorder="1"/>
    <xf numFmtId="0" fontId="2" fillId="3" borderId="3" xfId="0" applyFont="1" applyFill="1" applyBorder="1"/>
    <xf numFmtId="164" fontId="0" fillId="3" borderId="0" xfId="0" applyNumberFormat="1" applyFill="1" applyBorder="1"/>
    <xf numFmtId="164" fontId="0" fillId="3" borderId="6" xfId="0" applyNumberFormat="1" applyFill="1" applyBorder="1"/>
    <xf numFmtId="0" fontId="2" fillId="3" borderId="4" xfId="0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0" fontId="0" fillId="0" borderId="0" xfId="0" applyBorder="1"/>
    <xf numFmtId="0" fontId="4" fillId="5" borderId="9" xfId="0" applyFont="1" applyFill="1" applyBorder="1" applyAlignment="1">
      <alignment horizontal="right"/>
    </xf>
    <xf numFmtId="164" fontId="4" fillId="5" borderId="10" xfId="0" applyNumberFormat="1" applyFont="1" applyFill="1" applyBorder="1" applyAlignment="1">
      <alignment horizontal="right"/>
    </xf>
    <xf numFmtId="0" fontId="0" fillId="5" borderId="11" xfId="0" applyFill="1" applyBorder="1" applyAlignment="1">
      <alignment horizontal="right"/>
    </xf>
    <xf numFmtId="3" fontId="2" fillId="0" borderId="0" xfId="0" applyNumberFormat="1" applyFont="1"/>
    <xf numFmtId="0" fontId="2" fillId="0" borderId="0" xfId="0" applyFont="1" applyFill="1" applyBorder="1"/>
    <xf numFmtId="166" fontId="0" fillId="2" borderId="6" xfId="1" applyNumberFormat="1" applyFont="1" applyFill="1" applyBorder="1" applyAlignment="1">
      <alignment horizontal="right"/>
    </xf>
    <xf numFmtId="0" fontId="0" fillId="3" borderId="3" xfId="0" applyFont="1" applyFill="1" applyBorder="1"/>
    <xf numFmtId="0" fontId="1" fillId="0" borderId="0" xfId="0" applyFont="1"/>
    <xf numFmtId="166" fontId="0" fillId="2" borderId="8" xfId="1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 wrapText="1"/>
    </xf>
    <xf numFmtId="0" fontId="2" fillId="4" borderId="5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left" wrapText="1"/>
    </xf>
    <xf numFmtId="0" fontId="2" fillId="4" borderId="7" xfId="0" applyFont="1" applyFill="1" applyBorder="1" applyAlignment="1">
      <alignment horizontal="left" wrapText="1"/>
    </xf>
    <xf numFmtId="0" fontId="2" fillId="4" borderId="8" xfId="0" applyFont="1" applyFill="1" applyBorder="1" applyAlignment="1">
      <alignment horizontal="left" wrapText="1"/>
    </xf>
    <xf numFmtId="0" fontId="3" fillId="0" borderId="0" xfId="2" applyBorder="1" applyAlignment="1" applyProtection="1"/>
    <xf numFmtId="0" fontId="2" fillId="6" borderId="12" xfId="0" applyFont="1" applyFill="1" applyBorder="1" applyAlignment="1">
      <alignment horizontal="left" wrapText="1"/>
    </xf>
    <xf numFmtId="0" fontId="2" fillId="6" borderId="13" xfId="0" applyFont="1" applyFill="1" applyBorder="1" applyAlignment="1">
      <alignment horizontal="left" wrapText="1"/>
    </xf>
    <xf numFmtId="0" fontId="2" fillId="6" borderId="14" xfId="0" applyFont="1" applyFill="1" applyBorder="1" applyAlignment="1">
      <alignment horizontal="left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rake.edu/hr-internal/studentemploymenttoolk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7"/>
  <sheetViews>
    <sheetView tabSelected="1" zoomScaleNormal="100" workbookViewId="0">
      <selection activeCell="D38" sqref="D38"/>
    </sheetView>
  </sheetViews>
  <sheetFormatPr defaultColWidth="11" defaultRowHeight="13.5" x14ac:dyDescent="0.3"/>
  <cols>
    <col min="1" max="1" width="37.921875" bestFit="1" customWidth="1"/>
    <col min="2" max="2" width="16.61328125" customWidth="1"/>
    <col min="3" max="3" width="13.3828125" customWidth="1"/>
    <col min="4" max="4" width="11.69140625" customWidth="1"/>
    <col min="5" max="5" width="12" customWidth="1"/>
    <col min="6" max="6" width="12.3828125" style="1" customWidth="1"/>
    <col min="7" max="7" width="24.23046875" style="1" customWidth="1"/>
    <col min="8" max="8" width="12.69140625" bestFit="1" customWidth="1"/>
    <col min="9" max="9" width="12.69140625" style="1" bestFit="1" customWidth="1"/>
  </cols>
  <sheetData>
    <row r="1" spans="1:68" ht="17.5" x14ac:dyDescent="0.35">
      <c r="A1" s="8" t="s">
        <v>19</v>
      </c>
      <c r="B1" s="8"/>
    </row>
    <row r="2" spans="1:68" x14ac:dyDescent="0.3">
      <c r="A2" s="6"/>
      <c r="B2" s="6"/>
      <c r="C2" s="6"/>
      <c r="D2" s="6"/>
      <c r="E2" s="6"/>
      <c r="F2" s="7"/>
      <c r="G2" s="7"/>
      <c r="H2" s="6"/>
      <c r="I2" s="7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</row>
    <row r="3" spans="1:68" ht="14" thickBot="1" x14ac:dyDescent="0.35">
      <c r="A3" s="25"/>
      <c r="B3" s="23" t="s">
        <v>0</v>
      </c>
      <c r="C3" s="23" t="s">
        <v>1</v>
      </c>
      <c r="D3" s="23" t="s">
        <v>2</v>
      </c>
      <c r="E3" s="23" t="s">
        <v>3</v>
      </c>
      <c r="F3" s="23" t="s">
        <v>4</v>
      </c>
      <c r="G3" s="24" t="s">
        <v>6</v>
      </c>
    </row>
    <row r="4" spans="1:68" ht="14" thickTop="1" x14ac:dyDescent="0.3">
      <c r="A4" s="2" t="s">
        <v>14</v>
      </c>
      <c r="B4" s="4">
        <f>C27/9*2</f>
        <v>12000</v>
      </c>
      <c r="C4" s="4">
        <f t="shared" ref="C4:F5" si="0">B4*1.02</f>
        <v>12240</v>
      </c>
      <c r="D4" s="4">
        <f t="shared" si="0"/>
        <v>12484.800000000001</v>
      </c>
      <c r="E4" s="4">
        <f t="shared" si="0"/>
        <v>12734.496000000001</v>
      </c>
      <c r="F4" s="4">
        <f t="shared" si="0"/>
        <v>12989.185920000002</v>
      </c>
      <c r="G4" s="4">
        <f>SUM(B4:F4)</f>
        <v>62448.481920000006</v>
      </c>
    </row>
    <row r="5" spans="1:68" x14ac:dyDescent="0.3">
      <c r="A5" s="2" t="s">
        <v>15</v>
      </c>
      <c r="B5" s="4">
        <f>C28/9*2</f>
        <v>13555.555555555555</v>
      </c>
      <c r="C5" s="4">
        <f t="shared" si="0"/>
        <v>13826.666666666666</v>
      </c>
      <c r="D5" s="4">
        <f t="shared" si="0"/>
        <v>14103.199999999999</v>
      </c>
      <c r="E5" s="4">
        <f t="shared" si="0"/>
        <v>14385.263999999999</v>
      </c>
      <c r="F5" s="4">
        <f t="shared" si="0"/>
        <v>14672.969279999999</v>
      </c>
      <c r="G5" s="4">
        <f>SUM(B5:F5)</f>
        <v>70543.655502222216</v>
      </c>
    </row>
    <row r="6" spans="1:68" x14ac:dyDescent="0.3">
      <c r="A6" s="2" t="s">
        <v>24</v>
      </c>
      <c r="B6" s="4">
        <f>(B4+B5)*0.077</f>
        <v>1967.7777777777776</v>
      </c>
      <c r="C6" s="4">
        <f>(C4+C5)*0.077</f>
        <v>2007.1333333333332</v>
      </c>
      <c r="D6" s="4">
        <f>(D4+D5)*0.077</f>
        <v>2047.2760000000001</v>
      </c>
      <c r="E6" s="4">
        <f>(E4+E5)*0.077</f>
        <v>2088.2215200000001</v>
      </c>
      <c r="F6" s="4">
        <f>(F4+F5)*0.077</f>
        <v>2129.9859504000001</v>
      </c>
      <c r="G6" s="4">
        <f>SUM(B6:F6)</f>
        <v>10240.394581511111</v>
      </c>
    </row>
    <row r="7" spans="1:68" x14ac:dyDescent="0.3">
      <c r="A7" s="2"/>
      <c r="B7" s="4"/>
      <c r="C7" s="4"/>
      <c r="D7" s="4"/>
      <c r="E7" s="4"/>
      <c r="F7" s="4"/>
      <c r="G7" s="4"/>
    </row>
    <row r="8" spans="1:68" x14ac:dyDescent="0.3">
      <c r="A8" s="27" t="s">
        <v>20</v>
      </c>
      <c r="B8" s="4">
        <v>45000</v>
      </c>
      <c r="C8" s="4">
        <f>B8*1.02</f>
        <v>45900</v>
      </c>
      <c r="D8" s="4">
        <f>C8*1.02</f>
        <v>46818</v>
      </c>
      <c r="E8" s="4">
        <f>D8*1.02</f>
        <v>47754.36</v>
      </c>
      <c r="F8" s="4">
        <f>E8*1.02</f>
        <v>48709.447200000002</v>
      </c>
      <c r="G8" s="4">
        <f>SUM(B8:F8)</f>
        <v>234181.80719999998</v>
      </c>
    </row>
    <row r="9" spans="1:68" x14ac:dyDescent="0.3">
      <c r="A9" s="27" t="s">
        <v>25</v>
      </c>
      <c r="B9" s="4">
        <f>(B8*0.212)</f>
        <v>9540</v>
      </c>
      <c r="C9" s="4">
        <f>(C8*0.212)</f>
        <v>9730.7999999999993</v>
      </c>
      <c r="D9" s="4">
        <f>(D8*0.212)</f>
        <v>9925.4159999999993</v>
      </c>
      <c r="E9" s="4">
        <f>(E8*0.212)</f>
        <v>10123.92432</v>
      </c>
      <c r="F9" s="4">
        <f>(F8*0.212)</f>
        <v>10326.402806399999</v>
      </c>
      <c r="G9" s="4">
        <f>SUM(B9:F9)</f>
        <v>49646.5431264</v>
      </c>
    </row>
    <row r="10" spans="1:68" x14ac:dyDescent="0.3">
      <c r="A10" s="2"/>
      <c r="B10" s="4"/>
      <c r="C10" s="4"/>
      <c r="D10" s="4"/>
      <c r="E10" s="4"/>
      <c r="F10" s="4"/>
      <c r="G10" s="4"/>
    </row>
    <row r="11" spans="1:68" x14ac:dyDescent="0.3">
      <c r="A11" s="2" t="s">
        <v>17</v>
      </c>
      <c r="B11" s="4">
        <v>5000</v>
      </c>
      <c r="C11" s="4">
        <v>5000</v>
      </c>
      <c r="D11" s="4">
        <v>5000</v>
      </c>
      <c r="E11" s="4">
        <v>5000</v>
      </c>
      <c r="F11" s="4">
        <v>5000</v>
      </c>
      <c r="G11" s="26">
        <f>SUM(B11:F11)</f>
        <v>25000</v>
      </c>
    </row>
    <row r="12" spans="1:68" x14ac:dyDescent="0.3">
      <c r="A12" s="2" t="s">
        <v>26</v>
      </c>
      <c r="B12" s="4">
        <f>B11*0.0765</f>
        <v>382.5</v>
      </c>
      <c r="C12" s="4">
        <f>C11*0.0765</f>
        <v>382.5</v>
      </c>
      <c r="D12" s="4">
        <f>D11*0.0765</f>
        <v>382.5</v>
      </c>
      <c r="E12" s="4">
        <f>E11*0.0765</f>
        <v>382.5</v>
      </c>
      <c r="F12" s="4">
        <f>F11*0.0765</f>
        <v>382.5</v>
      </c>
      <c r="G12" s="4">
        <f t="shared" ref="G12:G24" si="1">SUM(B12:F12)</f>
        <v>1912.5</v>
      </c>
      <c r="H12" s="4"/>
    </row>
    <row r="13" spans="1:68" x14ac:dyDescent="0.3">
      <c r="A13" s="2"/>
      <c r="B13" s="4"/>
      <c r="C13" s="4"/>
      <c r="D13" s="4"/>
      <c r="E13" s="4"/>
      <c r="F13" s="4"/>
      <c r="G13" s="4">
        <f t="shared" si="1"/>
        <v>0</v>
      </c>
      <c r="H13" s="4"/>
    </row>
    <row r="14" spans="1:68" x14ac:dyDescent="0.3">
      <c r="A14" s="2" t="s">
        <v>5</v>
      </c>
      <c r="B14" s="4">
        <v>3000</v>
      </c>
      <c r="C14" s="4">
        <v>3000</v>
      </c>
      <c r="D14" s="4">
        <v>3000</v>
      </c>
      <c r="E14" s="4">
        <v>3000</v>
      </c>
      <c r="F14" s="4">
        <v>3000</v>
      </c>
      <c r="G14" s="4">
        <f t="shared" si="1"/>
        <v>15000</v>
      </c>
      <c r="H14" s="4"/>
    </row>
    <row r="15" spans="1:68" x14ac:dyDescent="0.3">
      <c r="A15" s="2" t="s">
        <v>7</v>
      </c>
      <c r="B15" s="4">
        <v>10000</v>
      </c>
      <c r="C15" s="4">
        <v>10000</v>
      </c>
      <c r="D15" s="4">
        <v>10000</v>
      </c>
      <c r="E15" s="4">
        <v>10000</v>
      </c>
      <c r="F15" s="4">
        <v>10000</v>
      </c>
      <c r="G15" s="4">
        <f t="shared" si="1"/>
        <v>50000</v>
      </c>
      <c r="H15" s="4"/>
    </row>
    <row r="16" spans="1:68" x14ac:dyDescent="0.3">
      <c r="A16" s="2" t="s">
        <v>9</v>
      </c>
      <c r="B16" s="4">
        <v>1000</v>
      </c>
      <c r="C16" s="4">
        <v>1000</v>
      </c>
      <c r="D16" s="4">
        <v>1000</v>
      </c>
      <c r="E16" s="4">
        <v>1000</v>
      </c>
      <c r="F16" s="4">
        <v>1000</v>
      </c>
      <c r="G16" s="4">
        <f t="shared" si="1"/>
        <v>5000</v>
      </c>
      <c r="H16" s="4"/>
    </row>
    <row r="17" spans="1:7" x14ac:dyDescent="0.3">
      <c r="A17" s="2" t="s">
        <v>10</v>
      </c>
      <c r="B17" s="4">
        <v>2300</v>
      </c>
      <c r="C17" s="4">
        <v>2300</v>
      </c>
      <c r="D17" s="4">
        <v>2300</v>
      </c>
      <c r="E17" s="4">
        <v>2300</v>
      </c>
      <c r="F17" s="4">
        <v>2300</v>
      </c>
      <c r="G17" s="4">
        <f t="shared" si="1"/>
        <v>11500</v>
      </c>
    </row>
    <row r="18" spans="1:7" x14ac:dyDescent="0.3">
      <c r="A18" s="2" t="s">
        <v>18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f>SUM(B18:F18)</f>
        <v>0</v>
      </c>
    </row>
    <row r="19" spans="1:7" x14ac:dyDescent="0.3">
      <c r="A19" s="2"/>
      <c r="B19" s="4"/>
      <c r="C19" s="4"/>
      <c r="D19" s="4"/>
      <c r="E19" s="4"/>
      <c r="F19" s="4"/>
      <c r="G19" s="4"/>
    </row>
    <row r="20" spans="1:7" x14ac:dyDescent="0.3">
      <c r="A20" s="3" t="s">
        <v>8</v>
      </c>
      <c r="B20" s="5">
        <f>SUM(B4:B18)</f>
        <v>103745.83333333333</v>
      </c>
      <c r="C20" s="5">
        <f>SUM(C4:C18)</f>
        <v>105387.09999999999</v>
      </c>
      <c r="D20" s="5">
        <f>SUM(D4:D18)</f>
        <v>107061.192</v>
      </c>
      <c r="E20" s="5">
        <f>SUM(E4:E18)</f>
        <v>108768.76584000001</v>
      </c>
      <c r="F20" s="5">
        <f>SUM(F4:F18)</f>
        <v>110510.49115680001</v>
      </c>
      <c r="G20" s="5">
        <f>SUM(B20:F20)</f>
        <v>535473.38233013335</v>
      </c>
    </row>
    <row r="21" spans="1:7" x14ac:dyDescent="0.3">
      <c r="A21" s="3"/>
      <c r="B21" s="5"/>
      <c r="C21" s="5"/>
      <c r="D21" s="5"/>
      <c r="E21" s="5"/>
      <c r="F21" s="5"/>
      <c r="G21" s="4"/>
    </row>
    <row r="22" spans="1:7" x14ac:dyDescent="0.3">
      <c r="A22" s="30" t="s">
        <v>23</v>
      </c>
      <c r="B22" s="5">
        <f>(B20-B18)*0.367</f>
        <v>38074.720833333333</v>
      </c>
      <c r="C22" s="5">
        <f>(C20-C18)*0.367</f>
        <v>38677.065699999999</v>
      </c>
      <c r="D22" s="5">
        <f>(D20-D18)*0.367</f>
        <v>39291.457463999999</v>
      </c>
      <c r="E22" s="5">
        <f>(E20-E18)*0.367</f>
        <v>39918.137063280003</v>
      </c>
      <c r="F22" s="5">
        <f>(F20-F18)*0.367</f>
        <v>40557.350254545599</v>
      </c>
      <c r="G22" s="5">
        <f>SUM(B22:F22)</f>
        <v>196518.73131515895</v>
      </c>
    </row>
    <row r="23" spans="1:7" x14ac:dyDescent="0.3">
      <c r="B23" s="4"/>
      <c r="C23" s="4"/>
      <c r="D23" s="4"/>
      <c r="E23" s="4"/>
      <c r="F23" s="4"/>
      <c r="G23" s="4"/>
    </row>
    <row r="24" spans="1:7" x14ac:dyDescent="0.3">
      <c r="A24" s="3" t="s">
        <v>6</v>
      </c>
      <c r="B24" s="5">
        <f>SUM(B20:B23)</f>
        <v>141820.55416666667</v>
      </c>
      <c r="C24" s="5">
        <f>SUM(C20:C23)</f>
        <v>144064.16569999998</v>
      </c>
      <c r="D24" s="5">
        <f>SUM(D20:D23)</f>
        <v>146352.64946399999</v>
      </c>
      <c r="E24" s="5">
        <f>SUM(E20:E23)</f>
        <v>148686.90290328002</v>
      </c>
      <c r="F24" s="5">
        <f>SUM(F20:F23)</f>
        <v>151067.84141134561</v>
      </c>
      <c r="G24" s="5">
        <f t="shared" si="1"/>
        <v>731992.11364529224</v>
      </c>
    </row>
    <row r="25" spans="1:7" ht="14" thickBot="1" x14ac:dyDescent="0.35"/>
    <row r="26" spans="1:7" x14ac:dyDescent="0.3">
      <c r="B26" s="9" t="s">
        <v>11</v>
      </c>
      <c r="C26" s="10"/>
      <c r="E26" s="13" t="s">
        <v>16</v>
      </c>
      <c r="F26" s="14"/>
      <c r="G26" s="15"/>
    </row>
    <row r="27" spans="1:7" x14ac:dyDescent="0.3">
      <c r="B27" s="11" t="s">
        <v>14</v>
      </c>
      <c r="C27" s="28">
        <v>54000</v>
      </c>
      <c r="E27" s="16" t="s">
        <v>12</v>
      </c>
      <c r="F27" s="17"/>
      <c r="G27" s="18"/>
    </row>
    <row r="28" spans="1:7" x14ac:dyDescent="0.3">
      <c r="B28" s="11" t="s">
        <v>15</v>
      </c>
      <c r="C28" s="28">
        <v>61000</v>
      </c>
      <c r="E28" s="29" t="s">
        <v>22</v>
      </c>
      <c r="F28" s="17"/>
      <c r="G28" s="18"/>
    </row>
    <row r="29" spans="1:7" ht="14" thickBot="1" x14ac:dyDescent="0.35">
      <c r="B29" s="12" t="s">
        <v>21</v>
      </c>
      <c r="C29" s="31">
        <v>45000</v>
      </c>
      <c r="E29" s="19" t="s">
        <v>13</v>
      </c>
      <c r="F29" s="20"/>
      <c r="G29" s="21"/>
    </row>
    <row r="30" spans="1:7" ht="14" thickBot="1" x14ac:dyDescent="0.35"/>
    <row r="31" spans="1:7" x14ac:dyDescent="0.3">
      <c r="B31" s="32" t="s">
        <v>28</v>
      </c>
      <c r="C31" s="33"/>
      <c r="D31" s="33"/>
      <c r="E31" s="33"/>
      <c r="F31" s="33"/>
      <c r="G31" s="34"/>
    </row>
    <row r="32" spans="1:7" ht="14" thickBot="1" x14ac:dyDescent="0.35">
      <c r="B32" s="35"/>
      <c r="C32" s="36"/>
      <c r="D32" s="36"/>
      <c r="E32" s="36"/>
      <c r="F32" s="36"/>
      <c r="G32" s="37"/>
    </row>
    <row r="33" spans="2:7" x14ac:dyDescent="0.3">
      <c r="B33" s="38" t="s">
        <v>27</v>
      </c>
      <c r="C33" s="22"/>
      <c r="D33" s="22"/>
      <c r="E33" s="22"/>
    </row>
    <row r="34" spans="2:7" ht="14" thickBot="1" x14ac:dyDescent="0.35">
      <c r="B34" s="22"/>
      <c r="C34" s="22"/>
      <c r="D34" s="22"/>
      <c r="E34" s="22"/>
    </row>
    <row r="35" spans="2:7" ht="26.5" customHeight="1" thickBot="1" x14ac:dyDescent="0.35">
      <c r="B35" s="39" t="s">
        <v>29</v>
      </c>
      <c r="C35" s="40"/>
      <c r="D35" s="40"/>
      <c r="E35" s="40"/>
      <c r="F35" s="40"/>
      <c r="G35" s="41"/>
    </row>
    <row r="37" spans="2:7" x14ac:dyDescent="0.3">
      <c r="B37" s="2"/>
    </row>
  </sheetData>
  <mergeCells count="2">
    <mergeCell ref="B31:G32"/>
    <mergeCell ref="B35:G35"/>
  </mergeCells>
  <phoneticPr fontId="0" type="noConversion"/>
  <hyperlinks>
    <hyperlink ref="B33" r:id="rId1"/>
  </hyperlinks>
  <printOptions gridLines="1"/>
  <pageMargins left="0.75" right="0.75" top="1" bottom="1" header="0.5" footer="0.5"/>
  <pageSetup scale="83" orientation="landscape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" defaultRowHeight="13.5" x14ac:dyDescent="0.3"/>
  <sheetData/>
  <phoneticPr fontId="0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" defaultRowHeight="13.5" x14ac:dyDescent="0.3"/>
  <sheetData/>
  <phoneticPr fontId="0" type="noConversion"/>
  <pageMargins left="0.75" right="0.75" top="1" bottom="1" header="0.5" footer="0.5"/>
  <pageSetup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95778424F24542B112AB94326C8A1F" ma:contentTypeVersion="16" ma:contentTypeDescription="Create a new document." ma:contentTypeScope="" ma:versionID="91ec851d563245fe050ced0dd2339403">
  <xsd:schema xmlns:xsd="http://www.w3.org/2001/XMLSchema" xmlns:xs="http://www.w3.org/2001/XMLSchema" xmlns:p="http://schemas.microsoft.com/office/2006/metadata/properties" xmlns:ns1="http://schemas.microsoft.com/sharepoint/v3" xmlns:ns2="65b12680-faa3-4a2a-b3a8-8068b70bb70e" xmlns:ns3="3851b09f-1923-4ef6-a712-96dfc7718329" targetNamespace="http://schemas.microsoft.com/office/2006/metadata/properties" ma:root="true" ma:fieldsID="a32471593ddc4193da59fe5b378a94e7" ns1:_="" ns2:_="" ns3:_="">
    <xsd:import namespace="http://schemas.microsoft.com/sharepoint/v3"/>
    <xsd:import namespace="65b12680-faa3-4a2a-b3a8-8068b70bb70e"/>
    <xsd:import namespace="3851b09f-1923-4ef6-a712-96dfc77183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12680-faa3-4a2a-b3a8-8068b70bb7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2a24743-8347-4253-b4eb-dead049729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51b09f-1923-4ef6-a712-96dfc771832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29330b-6b86-4f05-a7ff-04b55bbe5497}" ma:internalName="TaxCatchAll" ma:showField="CatchAllData" ma:web="3851b09f-1923-4ef6-a712-96dfc77183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65b12680-faa3-4a2a-b3a8-8068b70bb70e">
      <Terms xmlns="http://schemas.microsoft.com/office/infopath/2007/PartnerControls"/>
    </lcf76f155ced4ddcb4097134ff3c332f>
    <_ip_UnifiedCompliancePolicyProperties xmlns="http://schemas.microsoft.com/sharepoint/v3" xsi:nil="true"/>
    <TaxCatchAll xmlns="3851b09f-1923-4ef6-a712-96dfc7718329" xsi:nil="true"/>
  </documentManagement>
</p:properties>
</file>

<file path=customXml/itemProps1.xml><?xml version="1.0" encoding="utf-8"?>
<ds:datastoreItem xmlns:ds="http://schemas.openxmlformats.org/officeDocument/2006/customXml" ds:itemID="{6F2212A3-BEAB-4C3C-AE9A-1707BA37F2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5b12680-faa3-4a2a-b3a8-8068b70bb70e"/>
    <ds:schemaRef ds:uri="3851b09f-1923-4ef6-a712-96dfc77183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D008AA-2858-440C-9930-9051B517A1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E99C2B-B395-47BA-8FC2-745F67085F7F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65b12680-faa3-4a2a-b3a8-8068b70bb70e"/>
    <ds:schemaRef ds:uri="http://purl.org/dc/elements/1.1/"/>
    <ds:schemaRef ds:uri="http://schemas.microsoft.com/office/2006/documentManagement/types"/>
    <ds:schemaRef ds:uri="3851b09f-1923-4ef6-a712-96dfc7718329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Graceland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McElroy</dc:creator>
  <cp:lastModifiedBy>Tricia Atterberg</cp:lastModifiedBy>
  <cp:lastPrinted>2009-12-02T22:31:59Z</cp:lastPrinted>
  <dcterms:created xsi:type="dcterms:W3CDTF">2005-09-13T03:28:32Z</dcterms:created>
  <dcterms:modified xsi:type="dcterms:W3CDTF">2022-09-19T16:03:12Z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0x0101004A95778424F24542B112AB94326C8A1F</vt:lpwstr>
  </property>
  <property fmtid="{D5CDD505-2E9C-101B-9397-08002B2CF9AE}" pid="3" name="MediaServiceImageTags">
    <vt:lpwstr/>
  </property>
</Properties>
</file>