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rakeedu.sharepoint.com/sites/dept-studentFinancialPlanning/Shared Documents/General/Forms/2025-26/"/>
    </mc:Choice>
  </mc:AlternateContent>
  <xr:revisionPtr revIDLastSave="238" documentId="8_{7D598CFD-60E6-475E-893D-2C72633F0668}" xr6:coauthVersionLast="47" xr6:coauthVersionMax="47" xr10:uidLastSave="{F3ED7A69-E6D5-43FB-8811-A4286A66783C}"/>
  <bookViews>
    <workbookView xWindow="-120" yWindow="-120" windowWidth="29040" windowHeight="15720" xr2:uid="{00000000-000D-0000-FFFF-FFFF00000000}"/>
  </bookViews>
  <sheets>
    <sheet name="Table 1" sheetId="1" r:id="rId1"/>
    <sheet name="costs lookup" sheetId="3" state="hidden" r:id="rId2"/>
  </sheets>
  <definedNames>
    <definedName name="_xlnm.Print_Area" localSheetId="0">'Table 1'!$A$1:$H$54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15" i="3"/>
  <c r="G14" i="3"/>
  <c r="G13" i="3"/>
  <c r="G12" i="3"/>
  <c r="G11" i="3"/>
  <c r="G10" i="3"/>
  <c r="G9" i="3"/>
  <c r="G8" i="3"/>
  <c r="G7" i="3"/>
  <c r="G5" i="3"/>
  <c r="G4" i="3"/>
  <c r="G3" i="3"/>
  <c r="H12" i="1"/>
  <c r="H13" i="1" l="1"/>
  <c r="H11" i="1"/>
  <c r="H10" i="1"/>
  <c r="D14" i="1" l="1"/>
  <c r="D31" i="1"/>
  <c r="E23" i="1"/>
  <c r="E24" i="1" l="1"/>
  <c r="E22" i="1" l="1"/>
  <c r="D25" i="1" l="1"/>
  <c r="D33" i="1" s="1"/>
  <c r="B33" i="1" s="1"/>
  <c r="C38" i="1" l="1"/>
  <c r="D38" i="1" s="1"/>
  <c r="C36" i="1"/>
  <c r="D36" i="1" s="1"/>
</calcChain>
</file>

<file path=xl/sharedStrings.xml><?xml version="1.0" encoding="utf-8"?>
<sst xmlns="http://schemas.openxmlformats.org/spreadsheetml/2006/main" count="79" uniqueCount="78">
  <si>
    <r>
      <t xml:space="preserve">Your financial aid awards may be used to pay for both costs billed directly by Drake (direct costs) AND costs not billed by Drake (indirect costs). Direct costs include items such as tuition, fees, room, and board. Indirect costs include items such as transportation, supplies, and personal items. </t>
    </r>
    <r>
      <rPr>
        <b/>
        <sz val="12"/>
        <color theme="3"/>
        <rFont val="Calibri"/>
        <family val="2"/>
        <scheme val="minor"/>
      </rPr>
      <t xml:space="preserve">The direct costs listed below are based upon full-time enrollment in both fall and spring terms.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</si>
  <si>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</si>
  <si>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</si>
  <si>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the Year You Started at Drake</t>
  </si>
  <si>
    <t>Amount</t>
  </si>
  <si>
    <t>Tuition (full–time; 12–18 credits per semester)</t>
  </si>
  <si>
    <t>2023-2024</t>
  </si>
  <si>
    <t>CourseReady Program (This charge coveres all required books/course materials)</t>
  </si>
  <si>
    <t>Housing &amp; Meal Plan Options (choose one----&gt;)</t>
  </si>
  <si>
    <t>Campus Shared Room with Any Standard Meal Plan</t>
  </si>
  <si>
    <t>Total Direct (Billed)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</si>
  <si>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</si>
  <si>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</si>
  <si>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</si>
  <si>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</si>
  <si>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</si>
  <si>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</si>
  <si>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</si>
  <si>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</si>
  <si>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</si>
  <si>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</si>
  <si>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</si>
  <si>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</si>
  <si>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Total Financial Aid</t>
  </si>
  <si>
    <t>YOUR OTHER RESOURCES</t>
  </si>
  <si>
    <t>College Savings (include dollar amounts of 529 plans available for this academic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</si>
  <si>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</si>
  <si>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</si>
  <si>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</si>
  <si>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</si>
  <si>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</si>
  <si>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</si>
  <si>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Parent PLUS Loan (dependent students)</t>
  </si>
  <si>
    <t>OR</t>
  </si>
  <si>
    <t>Private Student Loans</t>
  </si>
  <si>
    <t>0% (Usually)</t>
  </si>
  <si>
    <t>*Parent PLUS Loans and Private Education Loans require credit approval.</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</si>
  <si>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</si>
  <si>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</si>
  <si>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may wish to bring funds (cash, check, or credit card) to purchase books and supplies prior to the start of the semester.</t>
  </si>
  <si>
    <t>Students should notify the Financial Aid Office of any outside scholarships they expect to receive. Outside scholarships are usually applied in total to the semester in which the funds are received, and account credit is entered only when the outside scholarship check has been received by Drake.</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</si>
  <si>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</si>
  <si>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</si>
  <si>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</si>
  <si>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</si>
  <si>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Cohort</t>
  </si>
  <si>
    <t>Fees</t>
  </si>
  <si>
    <t>Room/Board</t>
  </si>
  <si>
    <t>Food/Housing Options</t>
  </si>
  <si>
    <t>Cost</t>
  </si>
  <si>
    <t>2024-2025</t>
  </si>
  <si>
    <t>Campus Shared Room with Unlimited Plus Meal Plan</t>
  </si>
  <si>
    <t>2022-2023</t>
  </si>
  <si>
    <t>Campus Single Room with Any Standard Meal Plan</t>
  </si>
  <si>
    <t>2021-2022</t>
  </si>
  <si>
    <t>Campus Single Room with Unlimited Plus Meal Plan</t>
  </si>
  <si>
    <t>2020-2021</t>
  </si>
  <si>
    <t>Commuter (No Meal Plan)</t>
  </si>
  <si>
    <t>2019-2020</t>
  </si>
  <si>
    <t>Commuter w/ 40 Block Plan</t>
  </si>
  <si>
    <t>2018-2019</t>
  </si>
  <si>
    <t>Commuter w/ 75 Block Plan</t>
  </si>
  <si>
    <t>2017-2018</t>
  </si>
  <si>
    <t>Commuter w/ 125 Block Plan</t>
  </si>
  <si>
    <t>2016-2017 or prior</t>
  </si>
  <si>
    <t>Commuter w/ All Dining Plan</t>
  </si>
  <si>
    <t>Campus Suites @ Dogtown w/ Standard Meal Plan</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</si>
  <si>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</si>
  <si>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</si>
  <si>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</si>
  <si>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</si>
  <si>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</si>
  <si>
    <t>Outside scholarships (please report these to the Financial Aid Office)</t>
  </si>
  <si>
    <t>2025-2026</t>
  </si>
  <si>
    <t>Tuition (2025-26)</t>
  </si>
  <si>
    <r>
      <t>Financial Planning Worksheet, 2025-2026
               Full-Time, Full Year In-Person Bachelor's Degree-seeking students</t>
    </r>
    <r>
      <rPr>
        <b/>
        <vertAlign val="superscript"/>
        <sz val="16"/>
        <color theme="3"/>
        <rFont val="Calibri"/>
        <family val="2"/>
        <scheme val="minor"/>
      </rPr>
      <t>+</t>
    </r>
  </si>
  <si>
    <r>
      <t>+</t>
    </r>
    <r>
      <rPr>
        <sz val="11"/>
        <color theme="3"/>
        <rFont val="Calibri"/>
        <family val="2"/>
        <scheme val="minor"/>
      </rPr>
      <t xml:space="preserve"> Not for use by students enrolled in ABSN</t>
    </r>
    <r>
      <rPr>
        <vertAlign val="superscript"/>
        <sz val="11"/>
        <color theme="3"/>
        <rFont val="Calibri"/>
        <family val="2"/>
        <scheme val="minor"/>
      </rPr>
      <t xml:space="preserve"> </t>
    </r>
    <r>
      <rPr>
        <sz val="11"/>
        <color theme="3"/>
        <rFont val="Calibri"/>
        <family val="2"/>
        <scheme val="minor"/>
      </rPr>
      <t>or online undergraduate programs offered through SJMC</t>
    </r>
  </si>
  <si>
    <t>General Fees - NOT included here are fees associated with specific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</si>
</sst>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
    <numFmt numFmtId="166" formatCode="_(* #,##0_);_(* \(#,##0\);_(* &quot;-&quot;??_);_(@_)"/>
  </numFmts>
  <fonts count="17"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
      <u/>
      <sz val="11"/>
      <color theme="10"/>
      <name val="Calibri"/>
      <family val="2"/>
      <scheme val="minor"/>
    </font>
    <font>
      <b/>
      <vertAlign val="superscript"/>
      <sz val="16"/>
      <color theme="3"/>
      <name val="Calibri"/>
      <family val="2"/>
      <scheme val="minor"/>
    </font>
    <font>
      <vertAlign val="superscript"/>
      <sz val="11"/>
      <color theme="3"/>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s>
  <borders count="64">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right style="medium">
        <color theme="4" tint="0.59999389629810485"/>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style="thin">
        <color theme="4" tint="0.59999389629810485"/>
      </right>
      <top style="thin">
        <color theme="4" tint="0.59999389629810485"/>
      </top>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style="medium">
        <color theme="4" tint="0.59999389629810485"/>
      </left>
      <right/>
      <top style="thin">
        <color theme="4" tint="0.59999389629810485"/>
      </top>
      <bottom style="thin">
        <color theme="3" tint="0.79998168889431442"/>
      </bottom>
      <diagonal/>
    </border>
    <border>
      <left/>
      <right/>
      <top style="thin">
        <color theme="4" tint="0.59999389629810485"/>
      </top>
      <bottom style="thin">
        <color theme="3" tint="0.79998168889431442"/>
      </bottom>
      <diagonal/>
    </border>
    <border>
      <left/>
      <right style="thin">
        <color theme="4" tint="0.59999389629810485"/>
      </right>
      <top style="thin">
        <color theme="4" tint="0.59999389629810485"/>
      </top>
      <bottom style="thin">
        <color theme="3" tint="0.79998168889431442"/>
      </bottom>
      <diagonal/>
    </border>
    <border>
      <left/>
      <right/>
      <top style="thin">
        <color theme="3" tint="0.79998168889431442"/>
      </top>
      <bottom style="medium">
        <color theme="3" tint="0.59999389629810485"/>
      </bottom>
      <diagonal/>
    </border>
    <border>
      <left/>
      <right style="thin">
        <color theme="4" tint="0.59999389629810485"/>
      </right>
      <top style="thin">
        <color theme="3" tint="0.79998168889431442"/>
      </top>
      <bottom style="medium">
        <color theme="3" tint="0.59999389629810485"/>
      </bottom>
      <diagonal/>
    </border>
    <border>
      <left style="medium">
        <color theme="4" tint="0.59999389629810485"/>
      </left>
      <right/>
      <top style="thin">
        <color theme="3" tint="0.79998168889431442"/>
      </top>
      <bottom/>
      <diagonal/>
    </border>
    <border>
      <left/>
      <right/>
      <top style="thin">
        <color theme="3" tint="0.79998168889431442"/>
      </top>
      <bottom/>
      <diagonal/>
    </border>
    <border>
      <left/>
      <right/>
      <top style="thin">
        <color theme="3" tint="0.79998168889431442"/>
      </top>
      <bottom style="thin">
        <color theme="3" tint="0.79998168889431442"/>
      </bottom>
      <diagonal/>
    </border>
    <border>
      <left/>
      <right style="thin">
        <color theme="4" tint="0.59999389629810485"/>
      </right>
      <top style="thin">
        <color theme="3" tint="0.79998168889431442"/>
      </top>
      <bottom style="thin">
        <color theme="3" tint="0.79998168889431442"/>
      </bottom>
      <diagonal/>
    </border>
    <border>
      <left/>
      <right/>
      <top style="thin">
        <color theme="3" tint="0.59999389629810485"/>
      </top>
      <bottom/>
      <diagonal/>
    </border>
    <border>
      <left style="thin">
        <color theme="3" tint="0.59999389629810485"/>
      </left>
      <right/>
      <top/>
      <bottom/>
      <diagonal/>
    </border>
    <border>
      <left style="medium">
        <color theme="4" tint="0.59999389629810485"/>
      </left>
      <right/>
      <top style="thin">
        <color theme="3" tint="0.59999389629810485"/>
      </top>
      <bottom style="medium">
        <color theme="4" tint="0.59999389629810485"/>
      </bottom>
      <diagonal/>
    </border>
    <border>
      <left/>
      <right/>
      <top style="thin">
        <color theme="3" tint="0.59999389629810485"/>
      </top>
      <bottom style="medium">
        <color theme="4" tint="0.59999389629810485"/>
      </bottom>
      <diagonal/>
    </border>
    <border>
      <left/>
      <right style="medium">
        <color theme="4" tint="0.59999389629810485"/>
      </right>
      <top style="thin">
        <color theme="3" tint="0.59999389629810485"/>
      </top>
      <bottom style="medium">
        <color theme="4" tint="0.59999389629810485"/>
      </bottom>
      <diagonal/>
    </border>
    <border>
      <left/>
      <right style="thin">
        <color theme="3" tint="0.59999389629810485"/>
      </right>
      <top style="thin">
        <color theme="3" tint="0.59999389629810485"/>
      </top>
      <bottom/>
      <diagonal/>
    </border>
    <border>
      <left/>
      <right style="thin">
        <color theme="3" tint="0.59999389629810485"/>
      </right>
      <top/>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3" tint="0.59999389629810485"/>
      </left>
      <right/>
      <top style="thin">
        <color theme="3" tint="0.59999389629810485"/>
      </top>
      <bottom/>
      <diagonal/>
    </border>
    <border>
      <left style="thin">
        <color theme="3" tint="0.59999389629810485"/>
      </left>
      <right/>
      <top/>
      <bottom style="thin">
        <color theme="3" tint="0.59999389629810485"/>
      </bottom>
      <diagonal/>
    </border>
    <border>
      <left style="thin">
        <color theme="4" tint="0.59999389629810485"/>
      </left>
      <right/>
      <top/>
      <bottom/>
      <diagonal/>
    </border>
  </borders>
  <cellStyleXfs count="3">
    <xf numFmtId="0" fontId="0" fillId="0" borderId="0"/>
    <xf numFmtId="43" fontId="11" fillId="0" borderId="0" applyFont="0" applyFill="0" applyBorder="0" applyAlignment="0" applyProtection="0"/>
    <xf numFmtId="0" fontId="12" fillId="0" borderId="0" applyNumberFormat="0" applyFill="0" applyBorder="0" applyAlignment="0" applyProtection="0"/>
  </cellStyleXfs>
  <cellXfs count="149">
    <xf numFmtId="0" fontId="0" fillId="0" borderId="0" xfId="0" applyAlignment="1">
      <alignment horizontal="left" vertical="top"/>
    </xf>
    <xf numFmtId="164" fontId="6" fillId="3" borderId="1" xfId="0" applyNumberFormat="1" applyFont="1" applyFill="1" applyBorder="1" applyAlignment="1" applyProtection="1">
      <alignment vertical="center" wrapText="1"/>
      <protection locked="0"/>
    </xf>
    <xf numFmtId="0" fontId="1" fillId="0" borderId="0" xfId="0" applyFont="1" applyAlignment="1">
      <alignment horizontal="left" vertical="top"/>
    </xf>
    <xf numFmtId="0" fontId="1" fillId="0" borderId="33" xfId="0" applyFont="1" applyBorder="1" applyAlignment="1">
      <alignment horizontal="left" vertical="top"/>
    </xf>
    <xf numFmtId="0" fontId="8" fillId="0" borderId="28" xfId="0" applyFont="1" applyBorder="1" applyAlignment="1">
      <alignment horizontal="left" vertical="center" wrapText="1"/>
    </xf>
    <xf numFmtId="0" fontId="8" fillId="0" borderId="35" xfId="0" applyFont="1" applyBorder="1" applyAlignment="1">
      <alignment horizontal="left" vertical="center" wrapText="1"/>
    </xf>
    <xf numFmtId="0" fontId="6" fillId="4" borderId="13" xfId="0" applyFont="1" applyFill="1" applyBorder="1" applyAlignment="1">
      <alignment vertical="top" wrapText="1"/>
    </xf>
    <xf numFmtId="0" fontId="6" fillId="4" borderId="6" xfId="0" applyFont="1" applyFill="1" applyBorder="1" applyAlignment="1">
      <alignment vertical="top" wrapText="1"/>
    </xf>
    <xf numFmtId="6" fontId="6" fillId="4" borderId="36" xfId="0" applyNumberFormat="1" applyFont="1" applyFill="1" applyBorder="1" applyAlignment="1">
      <alignment vertical="center" wrapText="1"/>
    </xf>
    <xf numFmtId="6" fontId="6" fillId="4" borderId="37" xfId="0" applyNumberFormat="1" applyFont="1" applyFill="1" applyBorder="1" applyAlignment="1">
      <alignment vertical="center" wrapText="1"/>
    </xf>
    <xf numFmtId="164" fontId="6" fillId="0" borderId="38" xfId="0" applyNumberFormat="1" applyFont="1" applyBorder="1" applyAlignment="1">
      <alignment vertical="center" wrapText="1"/>
    </xf>
    <xf numFmtId="0" fontId="1" fillId="0" borderId="0" xfId="0" applyFont="1" applyAlignment="1">
      <alignment horizontal="left" vertical="center"/>
    </xf>
    <xf numFmtId="0" fontId="8" fillId="0" borderId="1" xfId="0" applyFont="1" applyBorder="1" applyAlignment="1">
      <alignment horizontal="left" vertical="center" wrapText="1" indent="1"/>
    </xf>
    <xf numFmtId="0" fontId="6" fillId="0" borderId="1" xfId="0" applyFont="1" applyBorder="1" applyAlignment="1">
      <alignment horizontal="left" vertical="center" wrapText="1" indent="2"/>
    </xf>
    <xf numFmtId="0" fontId="6" fillId="0" borderId="0" xfId="0" applyFont="1" applyAlignment="1">
      <alignment horizontal="left" vertical="center"/>
    </xf>
    <xf numFmtId="0" fontId="5" fillId="0" borderId="24" xfId="0" applyFont="1" applyBorder="1" applyAlignment="1">
      <alignment vertical="center" wrapText="1"/>
    </xf>
    <xf numFmtId="0" fontId="5" fillId="2" borderId="21" xfId="0" applyFont="1" applyFill="1" applyBorder="1" applyAlignment="1">
      <alignment horizontal="left" vertical="center" wrapText="1"/>
    </xf>
    <xf numFmtId="0" fontId="8" fillId="2" borderId="0" xfId="0" applyFont="1" applyFill="1" applyAlignment="1">
      <alignment horizontal="left" vertical="center" wrapText="1"/>
    </xf>
    <xf numFmtId="0" fontId="6" fillId="0" borderId="28" xfId="0" applyFont="1" applyBorder="1" applyAlignment="1">
      <alignment horizontal="left" vertical="center" wrapText="1" indent="1"/>
    </xf>
    <xf numFmtId="10" fontId="6" fillId="0" borderId="1" xfId="0" applyNumberFormat="1" applyFont="1" applyBorder="1" applyAlignment="1">
      <alignment horizontal="center" vertical="center" wrapText="1"/>
    </xf>
    <xf numFmtId="6" fontId="6"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4" borderId="22" xfId="0" applyFont="1" applyFill="1" applyBorder="1" applyAlignment="1">
      <alignment horizontal="left" vertical="top" wrapText="1" indent="1"/>
    </xf>
    <xf numFmtId="0" fontId="8" fillId="0" borderId="1" xfId="0" applyFont="1" applyBorder="1" applyAlignment="1">
      <alignment horizontal="center" vertical="center" wrapText="1"/>
    </xf>
    <xf numFmtId="0" fontId="8" fillId="2" borderId="0" xfId="0" applyFont="1" applyFill="1" applyAlignment="1">
      <alignment horizontal="center" vertical="center" wrapText="1"/>
    </xf>
    <xf numFmtId="3" fontId="0" fillId="0" borderId="0" xfId="0" applyNumberFormat="1" applyAlignment="1">
      <alignment horizontal="left" vertical="top"/>
    </xf>
    <xf numFmtId="166" fontId="0" fillId="0" borderId="0" xfId="1" applyNumberFormat="1" applyFont="1" applyAlignment="1">
      <alignment horizontal="left" vertical="top"/>
    </xf>
    <xf numFmtId="0" fontId="13" fillId="0" borderId="23" xfId="2" applyFont="1" applyBorder="1" applyAlignment="1">
      <alignment horizontal="left" vertical="top" wrapText="1" indent="1"/>
    </xf>
    <xf numFmtId="0" fontId="11" fillId="0" borderId="0" xfId="0" applyFont="1" applyAlignment="1">
      <alignment horizontal="left" vertical="top"/>
    </xf>
    <xf numFmtId="0" fontId="1" fillId="0" borderId="63" xfId="0" applyFont="1" applyBorder="1" applyAlignment="1">
      <alignment horizontal="left" vertical="center"/>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6" fontId="2" fillId="3" borderId="2" xfId="0" applyNumberFormat="1" applyFont="1" applyFill="1" applyBorder="1" applyAlignment="1" applyProtection="1">
      <alignment horizontal="right" vertical="top" wrapText="1"/>
      <protection locked="0"/>
    </xf>
    <xf numFmtId="0" fontId="2" fillId="3" borderId="3" xfId="0"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7" fillId="4" borderId="21" xfId="0" applyFont="1" applyFill="1" applyBorder="1" applyAlignment="1">
      <alignment horizontal="left" vertical="center"/>
    </xf>
    <xf numFmtId="0" fontId="7" fillId="4" borderId="0" xfId="0" applyFont="1" applyFill="1" applyAlignment="1">
      <alignment horizontal="left" vertical="center"/>
    </xf>
    <xf numFmtId="0" fontId="7" fillId="4" borderId="10" xfId="0" applyFont="1" applyFill="1" applyBorder="1" applyAlignment="1">
      <alignment horizontal="left" vertical="center"/>
    </xf>
    <xf numFmtId="0" fontId="6" fillId="4" borderId="30"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164" fontId="6" fillId="3" borderId="13" xfId="0" applyNumberFormat="1" applyFont="1" applyFill="1" applyBorder="1" applyAlignment="1" applyProtection="1">
      <alignment horizontal="right" vertical="center" wrapText="1"/>
      <protection locked="0"/>
    </xf>
    <xf numFmtId="164" fontId="6" fillId="3" borderId="14" xfId="0" applyNumberFormat="1" applyFont="1" applyFill="1" applyBorder="1" applyAlignment="1" applyProtection="1">
      <alignment horizontal="right" vertical="center" wrapText="1"/>
      <protection locked="0"/>
    </xf>
    <xf numFmtId="164" fontId="2" fillId="4" borderId="3" xfId="0" applyNumberFormat="1" applyFont="1" applyFill="1" applyBorder="1" applyAlignment="1">
      <alignment horizontal="right" vertical="center" wrapText="1"/>
    </xf>
    <xf numFmtId="164" fontId="2" fillId="4" borderId="4" xfId="0" applyNumberFormat="1" applyFont="1" applyFill="1" applyBorder="1" applyAlignment="1">
      <alignment horizontal="right" vertical="center" wrapText="1"/>
    </xf>
    <xf numFmtId="164" fontId="6" fillId="3" borderId="6" xfId="0" applyNumberFormat="1" applyFont="1" applyFill="1" applyBorder="1" applyAlignment="1" applyProtection="1">
      <alignment horizontal="right" vertical="center" wrapText="1"/>
      <protection locked="0"/>
    </xf>
    <xf numFmtId="164" fontId="6" fillId="3" borderId="31" xfId="0" applyNumberFormat="1" applyFont="1" applyFill="1" applyBorder="1" applyAlignment="1" applyProtection="1">
      <alignment horizontal="right" vertical="center" wrapText="1"/>
      <protection locked="0"/>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6" fontId="5" fillId="4" borderId="9" xfId="0" applyNumberFormat="1" applyFont="1" applyFill="1" applyBorder="1" applyAlignment="1">
      <alignment horizontal="right" vertical="center" wrapText="1"/>
    </xf>
    <xf numFmtId="6" fontId="5" fillId="4" borderId="25" xfId="0" applyNumberFormat="1" applyFont="1" applyFill="1" applyBorder="1" applyAlignment="1">
      <alignment horizontal="righ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6" fontId="2" fillId="0" borderId="16" xfId="0" applyNumberFormat="1" applyFont="1" applyBorder="1" applyAlignment="1">
      <alignment horizontal="right"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0" fontId="6" fillId="4" borderId="21" xfId="0" applyFont="1" applyFill="1" applyBorder="1" applyAlignment="1">
      <alignment horizontal="left" vertical="top"/>
    </xf>
    <xf numFmtId="0" fontId="6" fillId="4" borderId="0" xfId="0" applyFont="1" applyFill="1" applyAlignment="1">
      <alignment horizontal="left" vertical="top"/>
    </xf>
    <xf numFmtId="0" fontId="6" fillId="4" borderId="10" xfId="0" applyFont="1" applyFill="1" applyBorder="1" applyAlignment="1">
      <alignment horizontal="left" vertical="top"/>
    </xf>
    <xf numFmtId="0" fontId="3" fillId="4" borderId="21"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5"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1" xfId="0" applyFont="1" applyBorder="1" applyAlignment="1">
      <alignment horizontal="center" vertical="center"/>
    </xf>
    <xf numFmtId="0" fontId="1" fillId="4" borderId="21"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xf numFmtId="0" fontId="6" fillId="0" borderId="41" xfId="0" applyFont="1" applyBorder="1" applyAlignment="1">
      <alignment horizontal="left" vertical="center" wrapText="1" indent="1"/>
    </xf>
    <xf numFmtId="0" fontId="6" fillId="0" borderId="42" xfId="0" applyFont="1" applyBorder="1" applyAlignment="1">
      <alignment horizontal="left" vertical="center" wrapText="1" inden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4" borderId="2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0"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0" xfId="0" applyFont="1" applyFill="1" applyBorder="1" applyAlignment="1">
      <alignment horizontal="left" vertical="center" wrapText="1"/>
    </xf>
    <xf numFmtId="0" fontId="2" fillId="0" borderId="17" xfId="0" applyFont="1" applyBorder="1" applyAlignment="1">
      <alignment horizontal="right" vertical="center" wrapText="1"/>
    </xf>
    <xf numFmtId="0" fontId="2" fillId="0" borderId="18" xfId="0" applyFont="1" applyBorder="1" applyAlignment="1">
      <alignment horizontal="right"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2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3" borderId="46" xfId="0" applyFont="1" applyFill="1" applyBorder="1" applyAlignment="1" applyProtection="1">
      <alignment horizontal="left" vertical="top" wrapText="1"/>
      <protection locked="0"/>
    </xf>
    <xf numFmtId="0" fontId="6" fillId="3" borderId="47" xfId="0" applyFont="1" applyFill="1" applyBorder="1" applyAlignment="1" applyProtection="1">
      <alignment horizontal="left" vertical="top" wrapText="1"/>
      <protection locked="0"/>
    </xf>
    <xf numFmtId="0" fontId="14" fillId="4" borderId="48" xfId="2" applyFont="1" applyFill="1" applyBorder="1" applyAlignment="1">
      <alignment horizontal="left" vertical="top" indent="1"/>
    </xf>
    <xf numFmtId="0" fontId="14" fillId="4" borderId="49" xfId="2" applyFont="1" applyFill="1" applyBorder="1" applyAlignment="1">
      <alignment horizontal="left" vertical="top" indent="1"/>
    </xf>
    <xf numFmtId="0" fontId="6" fillId="3" borderId="50" xfId="0" applyFont="1" applyFill="1" applyBorder="1" applyAlignment="1" applyProtection="1">
      <alignment horizontal="center" vertical="top" wrapText="1"/>
      <protection locked="0"/>
    </xf>
    <xf numFmtId="0" fontId="6" fillId="3" borderId="51" xfId="0" applyFont="1" applyFill="1" applyBorder="1" applyAlignment="1" applyProtection="1">
      <alignment horizontal="center" vertical="top" wrapText="1"/>
      <protection locked="0"/>
    </xf>
    <xf numFmtId="0" fontId="6" fillId="0" borderId="21"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6" fillId="4" borderId="61"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8" xfId="0" applyFont="1" applyFill="1" applyBorder="1" applyAlignment="1">
      <alignment horizontal="left" vertical="center" wrapText="1"/>
    </xf>
    <xf numFmtId="0" fontId="6" fillId="4" borderId="62" xfId="0" applyFont="1" applyFill="1" applyBorder="1" applyAlignment="1">
      <alignment horizontal="left" vertical="center" wrapText="1"/>
    </xf>
    <xf numFmtId="0" fontId="6" fillId="4" borderId="59" xfId="0" applyFont="1" applyFill="1" applyBorder="1" applyAlignment="1">
      <alignment horizontal="left" vertical="center" wrapText="1"/>
    </xf>
    <xf numFmtId="0" fontId="6" fillId="4" borderId="60" xfId="0" applyFont="1" applyFill="1" applyBorder="1" applyAlignment="1">
      <alignment horizontal="left" vertical="center" wrapText="1"/>
    </xf>
    <xf numFmtId="0" fontId="5" fillId="4" borderId="19" xfId="0" applyFont="1" applyFill="1" applyBorder="1" applyAlignment="1">
      <alignment horizontal="center" wrapText="1"/>
    </xf>
    <xf numFmtId="0" fontId="5" fillId="4" borderId="5" xfId="0" applyFont="1" applyFill="1" applyBorder="1" applyAlignment="1">
      <alignment horizontal="center" wrapText="1"/>
    </xf>
    <xf numFmtId="0" fontId="5" fillId="4" borderId="20" xfId="0" applyFont="1" applyFill="1" applyBorder="1" applyAlignment="1">
      <alignment horizontal="center" wrapText="1"/>
    </xf>
    <xf numFmtId="0" fontId="5" fillId="4" borderId="21"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16" fillId="4" borderId="21" xfId="0" quotePrefix="1" applyFont="1" applyFill="1" applyBorder="1" applyAlignment="1">
      <alignment horizontal="center" vertical="top" wrapText="1"/>
    </xf>
    <xf numFmtId="0" fontId="16" fillId="4" borderId="0" xfId="0" applyFont="1" applyFill="1" applyAlignment="1">
      <alignment horizontal="center" vertical="top" wrapText="1"/>
    </xf>
    <xf numFmtId="0" fontId="16" fillId="4" borderId="10" xfId="0" applyFont="1" applyFill="1" applyBorder="1" applyAlignment="1">
      <alignment horizontal="center" vertical="top"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3" fillId="2" borderId="1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6" fillId="3" borderId="13" xfId="0" applyFont="1" applyFill="1" applyBorder="1" applyAlignment="1" applyProtection="1">
      <alignment horizontal="left" vertical="top" wrapText="1"/>
      <protection locked="0"/>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3" xfId="0" applyNumberFormat="1"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0" fontId="8" fillId="0" borderId="1" xfId="0" applyFont="1" applyBorder="1" applyAlignment="1">
      <alignment horizontal="right" vertical="center" wrapText="1"/>
    </xf>
    <xf numFmtId="164" fontId="6" fillId="0" borderId="1" xfId="0" applyNumberFormat="1" applyFont="1" applyBorder="1" applyAlignment="1">
      <alignment horizontal="right" vertical="center" wrapText="1"/>
    </xf>
    <xf numFmtId="0" fontId="6" fillId="4" borderId="43" xfId="0" applyFont="1" applyFill="1" applyBorder="1" applyAlignment="1">
      <alignment horizontal="left" vertical="top" wrapText="1" indent="1"/>
    </xf>
    <xf numFmtId="0" fontId="6" fillId="4" borderId="44" xfId="0" applyFont="1" applyFill="1" applyBorder="1" applyAlignment="1">
      <alignment horizontal="left" vertical="top" wrapText="1" indent="1"/>
    </xf>
    <xf numFmtId="0" fontId="6" fillId="4" borderId="45" xfId="0" applyFont="1" applyFill="1" applyBorder="1" applyAlignment="1">
      <alignment horizontal="left" vertical="top" wrapText="1" inden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ecampus.com/drake-courseready/" TargetMode="External"/><Relationship Id="rId1" Type="http://schemas.openxmlformats.org/officeDocument/2006/relationships/hyperlink" Target="https://www.drake.edu/residencelife/mealpla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
  <sheetViews>
    <sheetView tabSelected="1" zoomScale="98" zoomScaleNormal="98" workbookViewId="0">
      <selection activeCell="C22" sqref="C22:D22"/>
    </sheetView>
  </sheetViews>
  <sheetFormatPr defaultColWidth="9.33203125" defaultRowHeight="12.75" x14ac:dyDescent="0.2"/>
  <cols>
    <col min="1" max="1" width="56" style="2" customWidth="1"/>
    <col min="2" max="2" width="21.83203125" style="2" customWidth="1"/>
    <col min="3" max="3" width="25.83203125" style="2" customWidth="1"/>
    <col min="4" max="4" width="10.1640625" style="2" customWidth="1"/>
    <col min="5" max="5" width="2.6640625" style="2" customWidth="1"/>
    <col min="6" max="6" width="2.83203125" style="2" customWidth="1"/>
    <col min="7" max="7" width="3.33203125" style="2" customWidth="1"/>
    <col min="8" max="8" width="12.33203125" style="2" customWidth="1"/>
    <col min="9" max="16384" width="9.33203125" style="2"/>
  </cols>
  <sheetData>
    <row r="1" spans="1:12" ht="18.75" customHeight="1" x14ac:dyDescent="0.2">
      <c r="A1" s="120" t="s">
        <v>75</v>
      </c>
      <c r="B1" s="121"/>
      <c r="C1" s="121"/>
      <c r="D1" s="121"/>
      <c r="E1" s="121"/>
      <c r="F1" s="121"/>
      <c r="G1" s="121"/>
      <c r="H1" s="122"/>
    </row>
    <row r="2" spans="1:12" ht="30.75" customHeight="1" x14ac:dyDescent="0.2">
      <c r="A2" s="123"/>
      <c r="B2" s="124"/>
      <c r="C2" s="124"/>
      <c r="D2" s="124"/>
      <c r="E2" s="124"/>
      <c r="F2" s="124"/>
      <c r="G2" s="124"/>
      <c r="H2" s="125"/>
    </row>
    <row r="3" spans="1:12" ht="18.75" customHeight="1" x14ac:dyDescent="0.2">
      <c r="A3" s="126" t="s">
        <v>76</v>
      </c>
      <c r="B3" s="127"/>
      <c r="C3" s="127"/>
      <c r="D3" s="127"/>
      <c r="E3" s="127"/>
      <c r="F3" s="127"/>
      <c r="G3" s="127"/>
      <c r="H3" s="128"/>
    </row>
    <row r="4" spans="1:12" ht="21" customHeight="1" x14ac:dyDescent="0.2">
      <c r="A4" s="112" t="s">
        <v>0</v>
      </c>
      <c r="B4" s="113"/>
      <c r="C4" s="113"/>
      <c r="D4" s="113"/>
      <c r="E4" s="113"/>
      <c r="F4" s="113"/>
      <c r="G4" s="113"/>
      <c r="H4" s="114"/>
    </row>
    <row r="5" spans="1:12" ht="21" customHeight="1" x14ac:dyDescent="0.2">
      <c r="A5" s="115"/>
      <c r="B5" s="89"/>
      <c r="C5" s="89"/>
      <c r="D5" s="89"/>
      <c r="E5" s="89"/>
      <c r="F5" s="89"/>
      <c r="G5" s="89"/>
      <c r="H5" s="116"/>
    </row>
    <row r="6" spans="1:12" ht="26.25" customHeight="1" x14ac:dyDescent="0.2">
      <c r="A6" s="117"/>
      <c r="B6" s="118"/>
      <c r="C6" s="118"/>
      <c r="D6" s="118"/>
      <c r="E6" s="118"/>
      <c r="F6" s="118"/>
      <c r="G6" s="118"/>
      <c r="H6" s="119"/>
    </row>
    <row r="7" spans="1:12" ht="9.9499999999999993" customHeight="1" thickBot="1" x14ac:dyDescent="0.25">
      <c r="A7" s="129"/>
      <c r="B7" s="130"/>
      <c r="C7" s="130"/>
      <c r="D7" s="130"/>
      <c r="E7" s="130"/>
      <c r="F7" s="130"/>
      <c r="G7" s="130"/>
      <c r="H7" s="131"/>
    </row>
    <row r="8" spans="1:12" ht="18.75" x14ac:dyDescent="0.2">
      <c r="A8" s="132" t="s">
        <v>1</v>
      </c>
      <c r="B8" s="133"/>
      <c r="C8" s="133"/>
      <c r="D8" s="133"/>
      <c r="E8" s="133"/>
      <c r="F8" s="133"/>
      <c r="G8" s="133"/>
      <c r="H8" s="134"/>
    </row>
    <row r="9" spans="1:12" ht="15.75" customHeight="1" x14ac:dyDescent="0.2">
      <c r="A9" s="4" t="s">
        <v>2</v>
      </c>
      <c r="B9" s="135" t="s">
        <v>3</v>
      </c>
      <c r="C9" s="136"/>
      <c r="D9" s="136"/>
      <c r="E9" s="136"/>
      <c r="F9" s="136"/>
      <c r="G9" s="137"/>
      <c r="H9" s="5" t="s">
        <v>4</v>
      </c>
    </row>
    <row r="10" spans="1:12" ht="15.75" customHeight="1" x14ac:dyDescent="0.2">
      <c r="A10" s="22" t="s">
        <v>5</v>
      </c>
      <c r="B10" s="138"/>
      <c r="C10" s="138"/>
      <c r="D10" s="6"/>
      <c r="E10" s="7"/>
      <c r="F10" s="7"/>
      <c r="G10" s="7"/>
      <c r="H10" s="8" t="str">
        <f>_xlfn.IFNA(VLOOKUP(B10,'costs lookup'!A:B,2,FALSE),"")</f>
        <v/>
      </c>
    </row>
    <row r="11" spans="1:12" ht="15.75" customHeight="1" x14ac:dyDescent="0.2">
      <c r="A11" s="146" t="s">
        <v>77</v>
      </c>
      <c r="B11" s="147"/>
      <c r="C11" s="147"/>
      <c r="D11" s="147"/>
      <c r="E11" s="147"/>
      <c r="F11" s="147"/>
      <c r="G11" s="148"/>
      <c r="H11" s="9" t="str">
        <f>_xlfn.IFNA(VLOOKUP(B10,'costs lookup'!A:C,3,FALSE),"")</f>
        <v/>
      </c>
    </row>
    <row r="12" spans="1:12" ht="15.75" customHeight="1" x14ac:dyDescent="0.2">
      <c r="A12" s="105" t="s">
        <v>7</v>
      </c>
      <c r="B12" s="106"/>
      <c r="C12" s="106"/>
      <c r="D12" s="107"/>
      <c r="E12" s="107"/>
      <c r="F12" s="107"/>
      <c r="G12" s="108"/>
      <c r="H12" s="9" t="str">
        <f>IF(AND(D12="Will Utilize",B10="ABSN (Fall 2024) - Summer Only"),255,IF(D12="Will Utilize",510,IF(D12="Opting Out",0,"")))</f>
        <v/>
      </c>
    </row>
    <row r="13" spans="1:12" ht="15.75" customHeight="1" x14ac:dyDescent="0.2">
      <c r="A13" s="27" t="s">
        <v>8</v>
      </c>
      <c r="B13" s="103"/>
      <c r="C13" s="103"/>
      <c r="D13" s="103"/>
      <c r="E13" s="103"/>
      <c r="F13" s="103"/>
      <c r="G13" s="104"/>
      <c r="H13" s="10" t="str">
        <f>_xlfn.IFNA(VLOOKUP(B13,'costs lookup'!F:G,2,FALSE),"")</f>
        <v/>
      </c>
    </row>
    <row r="14" spans="1:12" ht="19.5" thickBot="1" x14ac:dyDescent="0.25">
      <c r="A14" s="30" t="s">
        <v>10</v>
      </c>
      <c r="B14" s="31"/>
      <c r="C14" s="31"/>
      <c r="D14" s="139">
        <f>SUM(H10:H13)</f>
        <v>0</v>
      </c>
      <c r="E14" s="140"/>
      <c r="F14" s="140"/>
      <c r="G14" s="140"/>
      <c r="H14" s="141"/>
      <c r="L14" s="3"/>
    </row>
    <row r="15" spans="1:12" ht="9.9499999999999993" customHeight="1" thickBot="1" x14ac:dyDescent="0.25">
      <c r="A15" s="100"/>
      <c r="B15" s="101"/>
      <c r="C15" s="101"/>
      <c r="D15" s="101"/>
      <c r="E15" s="101"/>
      <c r="F15" s="101"/>
      <c r="G15" s="101"/>
      <c r="H15" s="102"/>
    </row>
    <row r="16" spans="1:12" ht="18.75" x14ac:dyDescent="0.2">
      <c r="A16" s="132" t="s">
        <v>11</v>
      </c>
      <c r="B16" s="133"/>
      <c r="C16" s="133"/>
      <c r="D16" s="133"/>
      <c r="E16" s="133"/>
      <c r="F16" s="133"/>
      <c r="G16" s="133"/>
      <c r="H16" s="134"/>
    </row>
    <row r="17" spans="1:12" ht="36" customHeight="1" thickBot="1" x14ac:dyDescent="0.25">
      <c r="A17" s="109" t="s">
        <v>12</v>
      </c>
      <c r="B17" s="110"/>
      <c r="C17" s="110"/>
      <c r="D17" s="110"/>
      <c r="E17" s="110"/>
      <c r="F17" s="110"/>
      <c r="G17" s="110"/>
      <c r="H17" s="111"/>
    </row>
    <row r="18" spans="1:12" ht="18.75" x14ac:dyDescent="0.2">
      <c r="A18" s="30" t="s">
        <v>13</v>
      </c>
      <c r="B18" s="31"/>
      <c r="C18" s="31"/>
      <c r="D18" s="32"/>
      <c r="E18" s="33"/>
      <c r="F18" s="33"/>
      <c r="G18" s="33"/>
      <c r="H18" s="34"/>
      <c r="L18" s="3"/>
    </row>
    <row r="19" spans="1:12" ht="9.9499999999999993" customHeight="1" x14ac:dyDescent="0.2">
      <c r="A19" s="100"/>
      <c r="B19" s="101"/>
      <c r="C19" s="101"/>
      <c r="D19" s="101"/>
      <c r="E19" s="101"/>
      <c r="F19" s="101"/>
      <c r="G19" s="101"/>
      <c r="H19" s="102"/>
    </row>
    <row r="20" spans="1:12" s="11" customFormat="1" ht="18.75" x14ac:dyDescent="0.2">
      <c r="A20" s="41" t="s">
        <v>14</v>
      </c>
      <c r="B20" s="42"/>
      <c r="C20" s="42"/>
      <c r="D20" s="42"/>
      <c r="E20" s="42"/>
      <c r="F20" s="42"/>
      <c r="G20" s="42"/>
      <c r="H20" s="43"/>
    </row>
    <row r="21" spans="1:12" s="11" customFormat="1" ht="15.75" customHeight="1" x14ac:dyDescent="0.2">
      <c r="A21" s="12" t="s">
        <v>15</v>
      </c>
      <c r="B21" s="23" t="s">
        <v>16</v>
      </c>
      <c r="C21" s="77" t="s">
        <v>17</v>
      </c>
      <c r="D21" s="77"/>
      <c r="E21" s="144" t="s">
        <v>18</v>
      </c>
      <c r="F21" s="144"/>
      <c r="G21" s="144"/>
      <c r="H21" s="144"/>
      <c r="I21" s="29"/>
    </row>
    <row r="22" spans="1:12" s="11" customFormat="1" ht="15.75" x14ac:dyDescent="0.2">
      <c r="A22" s="13" t="s">
        <v>19</v>
      </c>
      <c r="B22" s="1"/>
      <c r="C22" s="66" t="s">
        <v>20</v>
      </c>
      <c r="D22" s="66"/>
      <c r="E22" s="145">
        <f>B22</f>
        <v>0</v>
      </c>
      <c r="F22" s="145"/>
      <c r="G22" s="145"/>
      <c r="H22" s="145"/>
      <c r="I22" s="29"/>
    </row>
    <row r="23" spans="1:12" s="11" customFormat="1" ht="15.75" x14ac:dyDescent="0.2">
      <c r="A23" s="13" t="s">
        <v>21</v>
      </c>
      <c r="B23" s="1"/>
      <c r="C23" s="65">
        <v>1.057E-2</v>
      </c>
      <c r="D23" s="65"/>
      <c r="E23" s="145">
        <f>B23*(1-C23)</f>
        <v>0</v>
      </c>
      <c r="F23" s="145"/>
      <c r="G23" s="145"/>
      <c r="H23" s="145"/>
    </row>
    <row r="24" spans="1:12" s="11" customFormat="1" ht="15.75" x14ac:dyDescent="0.2">
      <c r="A24" s="13" t="s">
        <v>22</v>
      </c>
      <c r="B24" s="1"/>
      <c r="C24" s="65">
        <v>1.057E-2</v>
      </c>
      <c r="D24" s="65"/>
      <c r="E24" s="145">
        <f>B24*(1-C24)</f>
        <v>0</v>
      </c>
      <c r="F24" s="145"/>
      <c r="G24" s="145"/>
      <c r="H24" s="145"/>
    </row>
    <row r="25" spans="1:12" ht="19.5" thickBot="1" x14ac:dyDescent="0.25">
      <c r="A25" s="75" t="s">
        <v>23</v>
      </c>
      <c r="B25" s="76"/>
      <c r="C25" s="76"/>
      <c r="D25" s="142">
        <f>SUM(D22:H24)</f>
        <v>0</v>
      </c>
      <c r="E25" s="142"/>
      <c r="F25" s="142"/>
      <c r="G25" s="142"/>
      <c r="H25" s="143"/>
    </row>
    <row r="26" spans="1:12" ht="9.9499999999999993" customHeight="1" x14ac:dyDescent="0.2">
      <c r="A26" s="100"/>
      <c r="B26" s="101"/>
      <c r="C26" s="101"/>
      <c r="D26" s="101"/>
      <c r="E26" s="101"/>
      <c r="F26" s="101"/>
      <c r="G26" s="101"/>
      <c r="H26" s="102"/>
    </row>
    <row r="27" spans="1:12" s="11" customFormat="1" ht="18.75" x14ac:dyDescent="0.2">
      <c r="A27" s="41" t="s">
        <v>24</v>
      </c>
      <c r="B27" s="42"/>
      <c r="C27" s="42"/>
      <c r="D27" s="42"/>
      <c r="E27" s="42"/>
      <c r="F27" s="42"/>
      <c r="G27" s="42"/>
      <c r="H27" s="43"/>
    </row>
    <row r="28" spans="1:12" s="14" customFormat="1" ht="15.75" customHeight="1" x14ac:dyDescent="0.2">
      <c r="A28" s="50" t="s">
        <v>72</v>
      </c>
      <c r="B28" s="51"/>
      <c r="C28" s="51"/>
      <c r="D28" s="44"/>
      <c r="E28" s="44"/>
      <c r="F28" s="44"/>
      <c r="G28" s="44"/>
      <c r="H28" s="45"/>
    </row>
    <row r="29" spans="1:12" s="14" customFormat="1" ht="15.75" customHeight="1" x14ac:dyDescent="0.2">
      <c r="A29" s="50" t="s">
        <v>25</v>
      </c>
      <c r="B29" s="51"/>
      <c r="C29" s="51"/>
      <c r="D29" s="44"/>
      <c r="E29" s="44"/>
      <c r="F29" s="44"/>
      <c r="G29" s="44"/>
      <c r="H29" s="45"/>
    </row>
    <row r="30" spans="1:12" s="14" customFormat="1" ht="15.75" customHeight="1" thickBot="1" x14ac:dyDescent="0.25">
      <c r="A30" s="81" t="s">
        <v>26</v>
      </c>
      <c r="B30" s="82"/>
      <c r="C30" s="82"/>
      <c r="D30" s="48"/>
      <c r="E30" s="48"/>
      <c r="F30" s="48"/>
      <c r="G30" s="48"/>
      <c r="H30" s="49"/>
    </row>
    <row r="31" spans="1:12" s="11" customFormat="1" ht="19.5" thickBot="1" x14ac:dyDescent="0.25">
      <c r="A31" s="83" t="s">
        <v>27</v>
      </c>
      <c r="B31" s="84"/>
      <c r="C31" s="84"/>
      <c r="D31" s="46">
        <f>SUM(D28:H29,D30)</f>
        <v>0</v>
      </c>
      <c r="E31" s="46"/>
      <c r="F31" s="46"/>
      <c r="G31" s="46"/>
      <c r="H31" s="47"/>
    </row>
    <row r="32" spans="1:12" s="11" customFormat="1" ht="9.9499999999999993" customHeight="1" thickBot="1" x14ac:dyDescent="0.25">
      <c r="A32" s="67"/>
      <c r="B32" s="68"/>
      <c r="C32" s="68"/>
      <c r="D32" s="68"/>
      <c r="E32" s="68"/>
      <c r="F32" s="68"/>
      <c r="G32" s="68"/>
      <c r="H32" s="69"/>
    </row>
    <row r="33" spans="1:8" s="11" customFormat="1" ht="21.75" customHeight="1" thickBot="1" x14ac:dyDescent="0.25">
      <c r="A33" s="15" t="s">
        <v>28</v>
      </c>
      <c r="B33" s="73" t="str">
        <f>IF(D33&lt;0,"Overage: Reduce Your Loans!","")</f>
        <v/>
      </c>
      <c r="C33" s="74"/>
      <c r="D33" s="52">
        <f>D14+D18-D25-D31</f>
        <v>0</v>
      </c>
      <c r="E33" s="52"/>
      <c r="F33" s="52"/>
      <c r="G33" s="52"/>
      <c r="H33" s="53"/>
    </row>
    <row r="34" spans="1:8" s="11" customFormat="1" ht="9.9499999999999993" customHeight="1" x14ac:dyDescent="0.2">
      <c r="A34" s="70"/>
      <c r="B34" s="71"/>
      <c r="C34" s="71"/>
      <c r="D34" s="71"/>
      <c r="E34" s="71"/>
      <c r="F34" s="71"/>
      <c r="G34" s="71"/>
      <c r="H34" s="72"/>
    </row>
    <row r="35" spans="1:8" s="11" customFormat="1" ht="21.75" thickBot="1" x14ac:dyDescent="0.25">
      <c r="A35" s="16" t="s">
        <v>29</v>
      </c>
      <c r="B35" s="17" t="s">
        <v>17</v>
      </c>
      <c r="C35" s="24" t="s">
        <v>30</v>
      </c>
      <c r="D35" s="54" t="s">
        <v>31</v>
      </c>
      <c r="E35" s="54"/>
      <c r="F35" s="54"/>
      <c r="G35" s="54"/>
      <c r="H35" s="55"/>
    </row>
    <row r="36" spans="1:8" s="11" customFormat="1" ht="15" customHeight="1" thickBot="1" x14ac:dyDescent="0.25">
      <c r="A36" s="18" t="s">
        <v>32</v>
      </c>
      <c r="B36" s="19">
        <v>4.2279999999999998E-2</v>
      </c>
      <c r="C36" s="20">
        <f>D33</f>
        <v>0</v>
      </c>
      <c r="D36" s="56">
        <f>C36/(1-B36)</f>
        <v>0</v>
      </c>
      <c r="E36" s="57"/>
      <c r="F36" s="57"/>
      <c r="G36" s="57"/>
      <c r="H36" s="58"/>
    </row>
    <row r="37" spans="1:8" s="11" customFormat="1" ht="15" customHeight="1" thickBot="1" x14ac:dyDescent="0.25">
      <c r="A37" s="93" t="s">
        <v>33</v>
      </c>
      <c r="B37" s="94"/>
      <c r="C37" s="94"/>
      <c r="D37" s="95"/>
      <c r="E37" s="95"/>
      <c r="F37" s="95"/>
      <c r="G37" s="95"/>
      <c r="H37" s="96"/>
    </row>
    <row r="38" spans="1:8" s="11" customFormat="1" ht="15" customHeight="1" thickBot="1" x14ac:dyDescent="0.25">
      <c r="A38" s="18" t="s">
        <v>34</v>
      </c>
      <c r="B38" s="21" t="s">
        <v>35</v>
      </c>
      <c r="C38" s="20">
        <f>D33</f>
        <v>0</v>
      </c>
      <c r="D38" s="56">
        <f>C38</f>
        <v>0</v>
      </c>
      <c r="E38" s="91"/>
      <c r="F38" s="91"/>
      <c r="G38" s="91"/>
      <c r="H38" s="92"/>
    </row>
    <row r="39" spans="1:8" s="11" customFormat="1" ht="9.9499999999999993" customHeight="1" x14ac:dyDescent="0.2">
      <c r="A39" s="85"/>
      <c r="B39" s="86"/>
      <c r="C39" s="86"/>
      <c r="D39" s="86"/>
      <c r="E39" s="86"/>
      <c r="F39" s="86"/>
      <c r="G39" s="86"/>
      <c r="H39" s="87"/>
    </row>
    <row r="40" spans="1:8" ht="15.75" x14ac:dyDescent="0.2">
      <c r="A40" s="59" t="s">
        <v>36</v>
      </c>
      <c r="B40" s="60"/>
      <c r="C40" s="60"/>
      <c r="D40" s="60"/>
      <c r="E40" s="60"/>
      <c r="F40" s="60"/>
      <c r="G40" s="60"/>
      <c r="H40" s="61"/>
    </row>
    <row r="41" spans="1:8" ht="9.9499999999999993" customHeight="1" x14ac:dyDescent="0.2">
      <c r="A41" s="97"/>
      <c r="B41" s="98"/>
      <c r="C41" s="98"/>
      <c r="D41" s="98"/>
      <c r="E41" s="98"/>
      <c r="F41" s="98"/>
      <c r="G41" s="98"/>
      <c r="H41" s="99"/>
    </row>
    <row r="42" spans="1:8" ht="18.75" x14ac:dyDescent="0.2">
      <c r="A42" s="62" t="s">
        <v>37</v>
      </c>
      <c r="B42" s="63"/>
      <c r="C42" s="63"/>
      <c r="D42" s="63"/>
      <c r="E42" s="63"/>
      <c r="F42" s="63"/>
      <c r="G42" s="63"/>
      <c r="H42" s="64"/>
    </row>
    <row r="43" spans="1:8" s="11" customFormat="1" ht="39.950000000000003" customHeight="1" x14ac:dyDescent="0.2">
      <c r="A43" s="88" t="s">
        <v>38</v>
      </c>
      <c r="B43" s="89"/>
      <c r="C43" s="89"/>
      <c r="D43" s="89"/>
      <c r="E43" s="89"/>
      <c r="F43" s="89"/>
      <c r="G43" s="89"/>
      <c r="H43" s="90"/>
    </row>
    <row r="44" spans="1:8" s="11" customFormat="1" ht="6.95" customHeight="1" x14ac:dyDescent="0.2">
      <c r="A44" s="85"/>
      <c r="B44" s="86"/>
      <c r="C44" s="86"/>
      <c r="D44" s="86"/>
      <c r="E44" s="86"/>
      <c r="F44" s="86"/>
      <c r="G44" s="86"/>
      <c r="H44" s="87"/>
    </row>
    <row r="45" spans="1:8" s="11" customFormat="1" ht="45" customHeight="1" x14ac:dyDescent="0.2">
      <c r="A45" s="88" t="s">
        <v>39</v>
      </c>
      <c r="B45" s="89"/>
      <c r="C45" s="89"/>
      <c r="D45" s="89"/>
      <c r="E45" s="89"/>
      <c r="F45" s="89"/>
      <c r="G45" s="89"/>
      <c r="H45" s="90"/>
    </row>
    <row r="46" spans="1:8" s="11" customFormat="1" ht="6.95" customHeight="1" x14ac:dyDescent="0.2">
      <c r="A46" s="85"/>
      <c r="B46" s="86"/>
      <c r="C46" s="86"/>
      <c r="D46" s="86"/>
      <c r="E46" s="86"/>
      <c r="F46" s="86"/>
      <c r="G46" s="86"/>
      <c r="H46" s="87"/>
    </row>
    <row r="47" spans="1:8" s="11" customFormat="1" ht="45" customHeight="1" x14ac:dyDescent="0.2">
      <c r="A47" s="88" t="s">
        <v>40</v>
      </c>
      <c r="B47" s="89"/>
      <c r="C47" s="89"/>
      <c r="D47" s="89"/>
      <c r="E47" s="89"/>
      <c r="F47" s="89"/>
      <c r="G47" s="89"/>
      <c r="H47" s="90"/>
    </row>
    <row r="48" spans="1:8" s="11" customFormat="1" ht="6.95" customHeight="1" x14ac:dyDescent="0.2">
      <c r="A48" s="85"/>
      <c r="B48" s="86"/>
      <c r="C48" s="86"/>
      <c r="D48" s="86"/>
      <c r="E48" s="86"/>
      <c r="F48" s="86"/>
      <c r="G48" s="86"/>
      <c r="H48" s="87"/>
    </row>
    <row r="49" spans="1:8" s="11" customFormat="1" ht="60" customHeight="1" x14ac:dyDescent="0.2">
      <c r="A49" s="88" t="s">
        <v>41</v>
      </c>
      <c r="B49" s="89"/>
      <c r="C49" s="89"/>
      <c r="D49" s="89"/>
      <c r="E49" s="89"/>
      <c r="F49" s="89"/>
      <c r="G49" s="89"/>
      <c r="H49" s="90"/>
    </row>
    <row r="50" spans="1:8" s="11" customFormat="1" ht="6.95" customHeight="1" x14ac:dyDescent="0.2">
      <c r="A50" s="85"/>
      <c r="B50" s="86"/>
      <c r="C50" s="86"/>
      <c r="D50" s="86"/>
      <c r="E50" s="86"/>
      <c r="F50" s="86"/>
      <c r="G50" s="86"/>
      <c r="H50" s="87"/>
    </row>
    <row r="51" spans="1:8" s="11" customFormat="1" ht="30" customHeight="1" x14ac:dyDescent="0.2">
      <c r="A51" s="88" t="s">
        <v>42</v>
      </c>
      <c r="B51" s="89"/>
      <c r="C51" s="89"/>
      <c r="D51" s="89"/>
      <c r="E51" s="89"/>
      <c r="F51" s="89"/>
      <c r="G51" s="89"/>
      <c r="H51" s="90"/>
    </row>
    <row r="52" spans="1:8" ht="9.9499999999999993" customHeight="1" x14ac:dyDescent="0.2">
      <c r="A52" s="78"/>
      <c r="B52" s="79"/>
      <c r="C52" s="79"/>
      <c r="D52" s="79"/>
      <c r="E52" s="79"/>
      <c r="F52" s="79"/>
      <c r="G52" s="79"/>
      <c r="H52" s="80"/>
    </row>
    <row r="53" spans="1:8" s="11" customFormat="1" ht="23.25" customHeight="1" x14ac:dyDescent="0.2">
      <c r="A53" s="35" t="s">
        <v>43</v>
      </c>
      <c r="B53" s="36"/>
      <c r="C53" s="36"/>
      <c r="D53" s="36"/>
      <c r="E53" s="36"/>
      <c r="F53" s="36"/>
      <c r="G53" s="36"/>
      <c r="H53" s="37"/>
    </row>
    <row r="54" spans="1:8" s="11" customFormat="1" ht="17.45" customHeight="1" thickBot="1" x14ac:dyDescent="0.25">
      <c r="A54" s="38" t="s">
        <v>44</v>
      </c>
      <c r="B54" s="39"/>
      <c r="C54" s="39"/>
      <c r="D54" s="39"/>
      <c r="E54" s="39"/>
      <c r="F54" s="39"/>
      <c r="G54" s="39"/>
      <c r="H54" s="40"/>
    </row>
  </sheetData>
  <sheetProtection sheet="1" objects="1" scenarios="1"/>
  <mergeCells count="64">
    <mergeCell ref="A43:H43"/>
    <mergeCell ref="A44:H44"/>
    <mergeCell ref="B9:G9"/>
    <mergeCell ref="B10:C10"/>
    <mergeCell ref="A14:C14"/>
    <mergeCell ref="D14:H14"/>
    <mergeCell ref="D25:H25"/>
    <mergeCell ref="A19:H19"/>
    <mergeCell ref="A20:H20"/>
    <mergeCell ref="E21:H21"/>
    <mergeCell ref="E24:H24"/>
    <mergeCell ref="E23:H23"/>
    <mergeCell ref="E22:H22"/>
    <mergeCell ref="C24:D24"/>
    <mergeCell ref="A16:H16"/>
    <mergeCell ref="A11:G11"/>
    <mergeCell ref="A4:H6"/>
    <mergeCell ref="A1:H2"/>
    <mergeCell ref="A3:H3"/>
    <mergeCell ref="A7:H7"/>
    <mergeCell ref="A8:H8"/>
    <mergeCell ref="B13:G13"/>
    <mergeCell ref="A15:H15"/>
    <mergeCell ref="A12:C12"/>
    <mergeCell ref="D12:G12"/>
    <mergeCell ref="A17:H17"/>
    <mergeCell ref="C21:D21"/>
    <mergeCell ref="A52:H52"/>
    <mergeCell ref="A30:C30"/>
    <mergeCell ref="A31:C31"/>
    <mergeCell ref="A39:H39"/>
    <mergeCell ref="A45:H45"/>
    <mergeCell ref="A47:H47"/>
    <mergeCell ref="A51:H51"/>
    <mergeCell ref="A49:H49"/>
    <mergeCell ref="A48:H48"/>
    <mergeCell ref="A50:H50"/>
    <mergeCell ref="A46:H46"/>
    <mergeCell ref="D38:H38"/>
    <mergeCell ref="A37:H37"/>
    <mergeCell ref="A41:H41"/>
    <mergeCell ref="A26:H26"/>
    <mergeCell ref="C23:D23"/>
    <mergeCell ref="C22:D22"/>
    <mergeCell ref="A32:H32"/>
    <mergeCell ref="A34:H34"/>
    <mergeCell ref="B33:C33"/>
    <mergeCell ref="A25:C25"/>
    <mergeCell ref="A18:C18"/>
    <mergeCell ref="D18:H18"/>
    <mergeCell ref="A53:H53"/>
    <mergeCell ref="A54:H54"/>
    <mergeCell ref="A27:H27"/>
    <mergeCell ref="D28:H28"/>
    <mergeCell ref="D31:H31"/>
    <mergeCell ref="D29:H29"/>
    <mergeCell ref="D30:H30"/>
    <mergeCell ref="A28:C28"/>
    <mergeCell ref="A29:C29"/>
    <mergeCell ref="D33:H33"/>
    <mergeCell ref="D35:H35"/>
    <mergeCell ref="D36:H36"/>
    <mergeCell ref="A40:H40"/>
    <mergeCell ref="A42:H42"/>
  </mergeCells>
  <dataValidations count="1">
    <dataValidation type="list" allowBlank="1" showInputMessage="1" showErrorMessage="1" sqref="D12:G12" xr:uid="{6894BB8E-7C43-4A94-BB41-35BD828CDD51}">
      <formula1>"Will Utilize,Opting Out"</formula1>
    </dataValidation>
  </dataValidations>
  <hyperlinks>
    <hyperlink ref="A13" r:id="rId1" xr:uid="{83A549A0-DAD2-4ACC-B83E-2712668CDC2D}"/>
    <hyperlink ref="A12:C12" r:id="rId2" display="CourseReady Program (This charge coveres all required books/course materials)" xr:uid="{2AA1DAEC-8B9A-43E1-9428-B65933729581}"/>
  </hyperlinks>
  <printOptions horizontalCentered="1" verticalCentered="1"/>
  <pageMargins left="0.25" right="0.25" top="0.25" bottom="0.25" header="0.3" footer="0.3"/>
  <pageSetup scale="77" orientation="portrait" horizontalDpi="1200" verticalDpi="1200" r:id="rId3"/>
  <headerFooter differentFirst="1"/>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'costs lookup'!$F$2:$F$16</xm:f>
          </x14:formula1>
          <xm:sqref>B13:G13</xm:sqref>
        </x14:dataValidation>
        <x14:dataValidation type="list" allowBlank="1" showInputMessage="1" showErrorMessage="1" xr:uid="{00000000-0002-0000-0000-000001000000}">
          <x14:formula1>
            <xm:f>'costs lookup'!$A$2:$A$13</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workbookViewId="0">
      <selection activeCell="G17" sqref="G17"/>
    </sheetView>
  </sheetViews>
  <sheetFormatPr defaultRowHeight="12.75" x14ac:dyDescent="0.2"/>
  <cols>
    <col min="1" max="1" width="23.5" bestFit="1" customWidth="1"/>
    <col min="2" max="2" width="16.33203125" bestFit="1" customWidth="1"/>
    <col min="4" max="4" width="12.33203125" bestFit="1" customWidth="1"/>
    <col min="6" max="6" width="53.83203125" bestFit="1" customWidth="1"/>
    <col min="7" max="7" width="7.83203125" bestFit="1" customWidth="1"/>
  </cols>
  <sheetData>
    <row r="1" spans="1:7" x14ac:dyDescent="0.2">
      <c r="A1" t="s">
        <v>45</v>
      </c>
      <c r="B1" s="28" t="s">
        <v>74</v>
      </c>
      <c r="C1" t="s">
        <v>46</v>
      </c>
      <c r="D1" t="s">
        <v>47</v>
      </c>
      <c r="F1" t="s">
        <v>48</v>
      </c>
      <c r="G1" t="s">
        <v>49</v>
      </c>
    </row>
    <row r="2" spans="1:7" x14ac:dyDescent="0.2">
      <c r="A2" t="s">
        <v>73</v>
      </c>
      <c r="B2" s="28">
        <v>51444</v>
      </c>
      <c r="C2">
        <v>686</v>
      </c>
      <c r="D2">
        <v>12876</v>
      </c>
      <c r="F2" s="28" t="s">
        <v>9</v>
      </c>
      <c r="G2" s="26">
        <v>12876</v>
      </c>
    </row>
    <row r="3" spans="1:7" x14ac:dyDescent="0.2">
      <c r="A3" t="s">
        <v>50</v>
      </c>
      <c r="B3">
        <v>51444</v>
      </c>
      <c r="C3">
        <v>516</v>
      </c>
      <c r="D3">
        <v>12876</v>
      </c>
      <c r="F3" s="28" t="s">
        <v>51</v>
      </c>
      <c r="G3" s="25">
        <f>3524*2+3121*2</f>
        <v>13290</v>
      </c>
    </row>
    <row r="4" spans="1:7" x14ac:dyDescent="0.2">
      <c r="A4" t="s">
        <v>6</v>
      </c>
      <c r="B4">
        <v>49466</v>
      </c>
      <c r="C4">
        <v>516</v>
      </c>
      <c r="D4">
        <v>12876</v>
      </c>
      <c r="F4" s="28" t="s">
        <v>53</v>
      </c>
      <c r="G4">
        <f>5200*2+2914*2</f>
        <v>16228</v>
      </c>
    </row>
    <row r="5" spans="1:7" x14ac:dyDescent="0.2">
      <c r="A5" t="s">
        <v>52</v>
      </c>
      <c r="B5">
        <v>47564</v>
      </c>
      <c r="C5">
        <v>516</v>
      </c>
      <c r="D5">
        <v>12876</v>
      </c>
      <c r="F5" s="28" t="s">
        <v>55</v>
      </c>
      <c r="G5">
        <f>5200*2+3121*2</f>
        <v>16642</v>
      </c>
    </row>
    <row r="6" spans="1:7" x14ac:dyDescent="0.2">
      <c r="A6" t="s">
        <v>54</v>
      </c>
      <c r="B6">
        <v>45734</v>
      </c>
      <c r="C6">
        <v>516</v>
      </c>
      <c r="D6">
        <v>12876</v>
      </c>
      <c r="F6" t="s">
        <v>57</v>
      </c>
      <c r="G6">
        <v>0</v>
      </c>
    </row>
    <row r="7" spans="1:7" x14ac:dyDescent="0.2">
      <c r="A7" t="s">
        <v>56</v>
      </c>
      <c r="B7">
        <v>44188</v>
      </c>
      <c r="C7">
        <v>516</v>
      </c>
      <c r="D7">
        <v>12876</v>
      </c>
      <c r="F7" t="s">
        <v>59</v>
      </c>
      <c r="G7">
        <f>599*2</f>
        <v>1198</v>
      </c>
    </row>
    <row r="8" spans="1:7" x14ac:dyDescent="0.2">
      <c r="A8" t="s">
        <v>58</v>
      </c>
      <c r="B8">
        <v>42694</v>
      </c>
      <c r="C8">
        <v>516</v>
      </c>
      <c r="D8">
        <v>12876</v>
      </c>
      <c r="F8" t="s">
        <v>61</v>
      </c>
      <c r="G8">
        <f>748*2</f>
        <v>1496</v>
      </c>
    </row>
    <row r="9" spans="1:7" x14ac:dyDescent="0.2">
      <c r="A9" t="s">
        <v>60</v>
      </c>
      <c r="B9">
        <v>41250</v>
      </c>
      <c r="C9">
        <v>516</v>
      </c>
      <c r="D9">
        <v>12876</v>
      </c>
      <c r="F9" t="s">
        <v>63</v>
      </c>
      <c r="G9">
        <f>866*2</f>
        <v>1732</v>
      </c>
    </row>
    <row r="10" spans="1:7" x14ac:dyDescent="0.2">
      <c r="A10" t="s">
        <v>62</v>
      </c>
      <c r="B10">
        <v>38916</v>
      </c>
      <c r="C10">
        <v>516</v>
      </c>
      <c r="D10">
        <v>12876</v>
      </c>
      <c r="F10" t="s">
        <v>65</v>
      </c>
      <c r="G10">
        <f>258*2</f>
        <v>516</v>
      </c>
    </row>
    <row r="11" spans="1:7" x14ac:dyDescent="0.2">
      <c r="A11" t="s">
        <v>64</v>
      </c>
      <c r="B11">
        <v>46640</v>
      </c>
      <c r="C11">
        <v>516</v>
      </c>
      <c r="D11">
        <v>12876</v>
      </c>
      <c r="F11" t="s">
        <v>66</v>
      </c>
      <c r="G11">
        <f>(3750+2914)*2</f>
        <v>13328</v>
      </c>
    </row>
    <row r="12" spans="1:7" x14ac:dyDescent="0.2">
      <c r="F12" t="s">
        <v>67</v>
      </c>
      <c r="G12">
        <f>(3750+3121)*2</f>
        <v>13742</v>
      </c>
    </row>
    <row r="13" spans="1:7" x14ac:dyDescent="0.2">
      <c r="F13" t="s">
        <v>68</v>
      </c>
      <c r="G13">
        <f>3750*2+G7</f>
        <v>8698</v>
      </c>
    </row>
    <row r="14" spans="1:7" x14ac:dyDescent="0.2">
      <c r="F14" t="s">
        <v>69</v>
      </c>
      <c r="G14">
        <f>3750*2+G8</f>
        <v>8996</v>
      </c>
    </row>
    <row r="15" spans="1:7" x14ac:dyDescent="0.2">
      <c r="F15" t="s">
        <v>70</v>
      </c>
      <c r="G15">
        <f>3750*2+G9</f>
        <v>9232</v>
      </c>
    </row>
    <row r="16" spans="1:7" x14ac:dyDescent="0.2">
      <c r="F16" t="s">
        <v>71</v>
      </c>
      <c r="G16">
        <f>3750*2+G10</f>
        <v>8016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1" ma:contentTypeDescription="Create a new document." ma:contentTypeScope="" ma:versionID="3cbcdcfb35c9ea38181f4f56898dd333">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271ba8ba8a6f09e88b8a1b47f558ea53"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0edc2a-e7be-41da-b133-bf3a2dc83cbe" xsi:nil="true"/>
    <lcf76f155ced4ddcb4097134ff3c332f xmlns="f6b63173-69ab-4fae-adac-1acb47fa7a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ssignedto_x003a_ xmlns="f6b63173-69ab-4fae-adac-1acb47fa7a60" xsi:nil="true"/>
  </documentManagement>
</p:properties>
</file>

<file path=customXml/itemProps1.xml><?xml version="1.0" encoding="utf-8"?>
<ds:datastoreItem xmlns:ds="http://schemas.openxmlformats.org/officeDocument/2006/customXml" ds:itemID="{F4289B38-E489-4A26-BA28-010BDE9F7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D5C630-8172-4563-9DB3-CE9E8D4DCD75}">
  <ds:schemaRefs>
    <ds:schemaRef ds:uri="http://schemas.microsoft.com/sharepoint/v3/contenttype/forms"/>
  </ds:schemaRefs>
</ds:datastoreItem>
</file>

<file path=customXml/itemProps3.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7d0edc2a-e7be-41da-b133-bf3a2dc83cbe"/>
    <ds:schemaRef ds:uri="f6b63173-69ab-4fae-adac-1acb47fa7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costs lookup</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Ryan Zantingh</cp:lastModifiedBy>
  <cp:revision/>
  <dcterms:created xsi:type="dcterms:W3CDTF">2019-02-06T21:27:02Z</dcterms:created>
  <dcterms:modified xsi:type="dcterms:W3CDTF">2025-04-02T20:34:29Z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